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alo1\Desktop\FINANCIJSKI 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E280" i="9" s="1"/>
  <c r="B280" i="9" s="1"/>
  <c r="F280" i="9"/>
  <c r="H279" i="9"/>
  <c r="G279" i="9"/>
  <c r="F279" i="9"/>
  <c r="F278" i="9"/>
  <c r="F277" i="9"/>
  <c r="F276" i="9"/>
  <c r="L274" i="9"/>
  <c r="F274" i="9" s="1"/>
  <c r="H274" i="9"/>
  <c r="I273" i="9"/>
  <c r="H273" i="9"/>
  <c r="F273" i="9"/>
  <c r="E272" i="9"/>
  <c r="M271" i="9"/>
  <c r="L271" i="9"/>
  <c r="F271" i="9" s="1"/>
  <c r="E271" i="9"/>
  <c r="B271" i="9" s="1"/>
  <c r="M270" i="9"/>
  <c r="L270" i="9"/>
  <c r="F270" i="9"/>
  <c r="B270" i="9" s="1"/>
  <c r="E270" i="9"/>
  <c r="M269" i="9"/>
  <c r="L269" i="9"/>
  <c r="F269" i="9" s="1"/>
  <c r="E269" i="9"/>
  <c r="M268" i="9"/>
  <c r="L268" i="9"/>
  <c r="F268" i="9"/>
  <c r="B268" i="9" s="1"/>
  <c r="E268" i="9"/>
  <c r="M267" i="9"/>
  <c r="L267" i="9"/>
  <c r="F267" i="9" s="1"/>
  <c r="E267" i="9"/>
  <c r="B267" i="9" s="1"/>
  <c r="M266" i="9"/>
  <c r="L266" i="9"/>
  <c r="F266" i="9"/>
  <c r="B266" i="9" s="1"/>
  <c r="E266" i="9"/>
  <c r="M265" i="9"/>
  <c r="L265" i="9"/>
  <c r="F265" i="9" s="1"/>
  <c r="E265" i="9"/>
  <c r="M264" i="9"/>
  <c r="L264" i="9"/>
  <c r="F264" i="9"/>
  <c r="B264" i="9" s="1"/>
  <c r="E264" i="9"/>
  <c r="M263" i="9"/>
  <c r="L263" i="9"/>
  <c r="F263" i="9" s="1"/>
  <c r="E263" i="9"/>
  <c r="B263" i="9" s="1"/>
  <c r="M262" i="9"/>
  <c r="L262" i="9"/>
  <c r="F262" i="9"/>
  <c r="B262" i="9" s="1"/>
  <c r="E262" i="9"/>
  <c r="M261" i="9"/>
  <c r="L261" i="9"/>
  <c r="F261" i="9" s="1"/>
  <c r="E261" i="9"/>
  <c r="M260" i="9"/>
  <c r="L260" i="9"/>
  <c r="F260" i="9"/>
  <c r="B260" i="9" s="1"/>
  <c r="E260" i="9"/>
  <c r="M259" i="9"/>
  <c r="L259" i="9"/>
  <c r="F259" i="9" s="1"/>
  <c r="E259" i="9"/>
  <c r="B259" i="9" s="1"/>
  <c r="M258" i="9"/>
  <c r="L258" i="9"/>
  <c r="F258" i="9"/>
  <c r="B258" i="9" s="1"/>
  <c r="E258" i="9"/>
  <c r="M257" i="9"/>
  <c r="L257" i="9"/>
  <c r="F257" i="9" s="1"/>
  <c r="E257" i="9"/>
  <c r="M256" i="9"/>
  <c r="L256" i="9"/>
  <c r="F256" i="9"/>
  <c r="B256" i="9" s="1"/>
  <c r="E256" i="9"/>
  <c r="M255" i="9"/>
  <c r="L255" i="9"/>
  <c r="F255" i="9" s="1"/>
  <c r="E255" i="9"/>
  <c r="B255" i="9" s="1"/>
  <c r="M254" i="9"/>
  <c r="L254" i="9"/>
  <c r="F254" i="9"/>
  <c r="B254" i="9" s="1"/>
  <c r="E254" i="9"/>
  <c r="M253" i="9"/>
  <c r="L253" i="9"/>
  <c r="F253" i="9" s="1"/>
  <c r="E253" i="9"/>
  <c r="M252" i="9"/>
  <c r="L252" i="9"/>
  <c r="F252" i="9"/>
  <c r="B252" i="9" s="1"/>
  <c r="E252" i="9"/>
  <c r="M251" i="9"/>
  <c r="L251" i="9"/>
  <c r="F251" i="9" s="1"/>
  <c r="E251" i="9"/>
  <c r="B251" i="9" s="1"/>
  <c r="M250" i="9"/>
  <c r="L250" i="9"/>
  <c r="F250" i="9"/>
  <c r="B250" i="9" s="1"/>
  <c r="E250" i="9"/>
  <c r="M249" i="9"/>
  <c r="L249" i="9"/>
  <c r="F249" i="9" s="1"/>
  <c r="E249" i="9"/>
  <c r="M248" i="9"/>
  <c r="L248" i="9"/>
  <c r="F248" i="9"/>
  <c r="B248" i="9" s="1"/>
  <c r="E248" i="9"/>
  <c r="M247" i="9"/>
  <c r="L247" i="9"/>
  <c r="F247" i="9" s="1"/>
  <c r="E247" i="9"/>
  <c r="B247" i="9" s="1"/>
  <c r="M246" i="9"/>
  <c r="L246" i="9"/>
  <c r="F246" i="9"/>
  <c r="B246" i="9" s="1"/>
  <c r="E246" i="9"/>
  <c r="M245" i="9"/>
  <c r="L245" i="9"/>
  <c r="F245" i="9" s="1"/>
  <c r="E245" i="9"/>
  <c r="M244" i="9"/>
  <c r="L244" i="9"/>
  <c r="F244" i="9"/>
  <c r="B244" i="9" s="1"/>
  <c r="E244" i="9"/>
  <c r="M243" i="9"/>
  <c r="L243" i="9"/>
  <c r="F243" i="9" s="1"/>
  <c r="E243" i="9"/>
  <c r="B243" i="9" s="1"/>
  <c r="M242" i="9"/>
  <c r="L242" i="9"/>
  <c r="F242" i="9"/>
  <c r="B242" i="9" s="1"/>
  <c r="E242" i="9"/>
  <c r="M241" i="9"/>
  <c r="L241" i="9"/>
  <c r="F241" i="9" s="1"/>
  <c r="E241" i="9"/>
  <c r="M240" i="9"/>
  <c r="L240" i="9"/>
  <c r="F240" i="9"/>
  <c r="B240" i="9" s="1"/>
  <c r="E240" i="9"/>
  <c r="M239" i="9"/>
  <c r="L239" i="9"/>
  <c r="F239" i="9" s="1"/>
  <c r="E239" i="9"/>
  <c r="B239" i="9" s="1"/>
  <c r="M238" i="9"/>
  <c r="L238" i="9"/>
  <c r="F238" i="9"/>
  <c r="B238" i="9" s="1"/>
  <c r="E238" i="9"/>
  <c r="M237" i="9"/>
  <c r="L237" i="9"/>
  <c r="F237" i="9" s="1"/>
  <c r="E237" i="9"/>
  <c r="M236" i="9"/>
  <c r="L236" i="9"/>
  <c r="F236" i="9"/>
  <c r="B236" i="9" s="1"/>
  <c r="E236" i="9"/>
  <c r="M235" i="9"/>
  <c r="L235" i="9"/>
  <c r="F235" i="9" s="1"/>
  <c r="E235" i="9"/>
  <c r="B235" i="9" s="1"/>
  <c r="M234" i="9"/>
  <c r="L234" i="9"/>
  <c r="F234" i="9"/>
  <c r="B234" i="9" s="1"/>
  <c r="E234" i="9"/>
  <c r="M233" i="9"/>
  <c r="L233" i="9"/>
  <c r="F233" i="9" s="1"/>
  <c r="E233" i="9"/>
  <c r="M232" i="9"/>
  <c r="L232" i="9"/>
  <c r="F232" i="9"/>
  <c r="B232" i="9" s="1"/>
  <c r="E232" i="9"/>
  <c r="M231" i="9"/>
  <c r="L231" i="9"/>
  <c r="F231" i="9" s="1"/>
  <c r="E231" i="9"/>
  <c r="B231" i="9" s="1"/>
  <c r="M230" i="9"/>
  <c r="L230" i="9"/>
  <c r="F230" i="9"/>
  <c r="B230" i="9" s="1"/>
  <c r="E230" i="9"/>
  <c r="M229" i="9"/>
  <c r="L229" i="9"/>
  <c r="F229" i="9" s="1"/>
  <c r="E229" i="9"/>
  <c r="M228" i="9"/>
  <c r="L228" i="9"/>
  <c r="F228" i="9"/>
  <c r="B228" i="9" s="1"/>
  <c r="E228" i="9"/>
  <c r="M227" i="9"/>
  <c r="L227" i="9"/>
  <c r="F227" i="9" s="1"/>
  <c r="E227" i="9"/>
  <c r="B227" i="9" s="1"/>
  <c r="M226" i="9"/>
  <c r="L226" i="9"/>
  <c r="F226" i="9"/>
  <c r="B226" i="9" s="1"/>
  <c r="E226" i="9"/>
  <c r="H225" i="9"/>
  <c r="G225" i="9"/>
  <c r="E225" i="9" s="1"/>
  <c r="B225" i="9" s="1"/>
  <c r="F225" i="9"/>
  <c r="M224" i="9"/>
  <c r="F224" i="9" s="1"/>
  <c r="B224" i="9" s="1"/>
  <c r="L224" i="9"/>
  <c r="E224" i="9"/>
  <c r="M223" i="9"/>
  <c r="L223" i="9"/>
  <c r="F223" i="9" s="1"/>
  <c r="E223" i="9"/>
  <c r="M222" i="9"/>
  <c r="L222" i="9"/>
  <c r="E222" i="9"/>
  <c r="M221" i="9"/>
  <c r="L221" i="9"/>
  <c r="F221" i="9" s="1"/>
  <c r="E221" i="9"/>
  <c r="M220" i="9"/>
  <c r="F220" i="9" s="1"/>
  <c r="B220" i="9" s="1"/>
  <c r="L220" i="9"/>
  <c r="E220" i="9"/>
  <c r="M219" i="9"/>
  <c r="L219" i="9"/>
  <c r="F219" i="9" s="1"/>
  <c r="E219" i="9"/>
  <c r="M218" i="9"/>
  <c r="F218" i="9" s="1"/>
  <c r="L218" i="9"/>
  <c r="E218" i="9"/>
  <c r="B218" i="9"/>
  <c r="M217" i="9"/>
  <c r="L217" i="9"/>
  <c r="F217" i="9" s="1"/>
  <c r="E217" i="9"/>
  <c r="M216" i="9"/>
  <c r="L216" i="9"/>
  <c r="E216" i="9"/>
  <c r="M215" i="9"/>
  <c r="L215" i="9"/>
  <c r="F215" i="9" s="1"/>
  <c r="E215" i="9"/>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E157" i="9" s="1"/>
  <c r="G157" i="9"/>
  <c r="F157" i="9"/>
  <c r="H156" i="9"/>
  <c r="G156" i="9"/>
  <c r="E156" i="9" s="1"/>
  <c r="B156" i="9" s="1"/>
  <c r="F156" i="9"/>
  <c r="H155" i="9"/>
  <c r="G155" i="9"/>
  <c r="F155" i="9"/>
  <c r="H154" i="9"/>
  <c r="G154" i="9"/>
  <c r="E154" i="9" s="1"/>
  <c r="B154" i="9" s="1"/>
  <c r="F154" i="9"/>
  <c r="H153" i="9"/>
  <c r="E153" i="9" s="1"/>
  <c r="G153" i="9"/>
  <c r="F153" i="9"/>
  <c r="H152" i="9"/>
  <c r="G152" i="9"/>
  <c r="E152" i="9" s="1"/>
  <c r="B152" i="9" s="1"/>
  <c r="F152" i="9"/>
  <c r="H151" i="9"/>
  <c r="G151" i="9"/>
  <c r="F151" i="9"/>
  <c r="H150" i="9"/>
  <c r="G150" i="9"/>
  <c r="E150" i="9" s="1"/>
  <c r="B150" i="9" s="1"/>
  <c r="F150" i="9"/>
  <c r="H149" i="9"/>
  <c r="E149" i="9" s="1"/>
  <c r="G149" i="9"/>
  <c r="F149" i="9"/>
  <c r="H148" i="9"/>
  <c r="G148" i="9"/>
  <c r="E148" i="9" s="1"/>
  <c r="B148" i="9" s="1"/>
  <c r="F148" i="9"/>
  <c r="H147" i="9"/>
  <c r="G147" i="9"/>
  <c r="F147" i="9"/>
  <c r="H146" i="9"/>
  <c r="G146" i="9"/>
  <c r="E146" i="9" s="1"/>
  <c r="B146" i="9" s="1"/>
  <c r="F146" i="9"/>
  <c r="H145" i="9"/>
  <c r="E145" i="9" s="1"/>
  <c r="G145" i="9"/>
  <c r="F145" i="9"/>
  <c r="H144" i="9"/>
  <c r="G144" i="9"/>
  <c r="E144" i="9" s="1"/>
  <c r="B144" i="9" s="1"/>
  <c r="F144" i="9"/>
  <c r="H143" i="9"/>
  <c r="G143" i="9"/>
  <c r="F143" i="9"/>
  <c r="F142" i="9"/>
  <c r="H141" i="9"/>
  <c r="E141" i="9" s="1"/>
  <c r="B141" i="9" s="1"/>
  <c r="G141" i="9"/>
  <c r="F141" i="9"/>
  <c r="H140" i="9"/>
  <c r="G140" i="9"/>
  <c r="F140" i="9"/>
  <c r="E140" i="9"/>
  <c r="B140" i="9" s="1"/>
  <c r="H139" i="9"/>
  <c r="G139" i="9"/>
  <c r="F139" i="9"/>
  <c r="H138" i="9"/>
  <c r="G138" i="9"/>
  <c r="F138" i="9"/>
  <c r="E138" i="9"/>
  <c r="B138" i="9" s="1"/>
  <c r="H137" i="9"/>
  <c r="E137" i="9" s="1"/>
  <c r="B137" i="9" s="1"/>
  <c r="G137" i="9"/>
  <c r="F137" i="9"/>
  <c r="H136" i="9"/>
  <c r="G136" i="9"/>
  <c r="F136" i="9"/>
  <c r="E136" i="9"/>
  <c r="B136" i="9" s="1"/>
  <c r="H135" i="9"/>
  <c r="G135" i="9"/>
  <c r="F135" i="9"/>
  <c r="H134" i="9"/>
  <c r="G134" i="9"/>
  <c r="F134" i="9"/>
  <c r="E134" i="9"/>
  <c r="B134" i="9" s="1"/>
  <c r="H133" i="9"/>
  <c r="E133" i="9" s="1"/>
  <c r="B133" i="9" s="1"/>
  <c r="G133" i="9"/>
  <c r="F133" i="9"/>
  <c r="H132" i="9"/>
  <c r="G132" i="9"/>
  <c r="F132" i="9"/>
  <c r="E132" i="9"/>
  <c r="B132" i="9" s="1"/>
  <c r="H131" i="9"/>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G123" i="9"/>
  <c r="F123" i="9"/>
  <c r="H122" i="9"/>
  <c r="G122" i="9"/>
  <c r="F122" i="9"/>
  <c r="E122" i="9"/>
  <c r="B122" i="9" s="1"/>
  <c r="H121" i="9"/>
  <c r="E121" i="9" s="1"/>
  <c r="B121" i="9" s="1"/>
  <c r="G121" i="9"/>
  <c r="F121" i="9"/>
  <c r="H120" i="9"/>
  <c r="G120" i="9"/>
  <c r="F120" i="9"/>
  <c r="E120" i="9"/>
  <c r="B120" i="9" s="1"/>
  <c r="H119" i="9"/>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G113" i="9"/>
  <c r="F113" i="9"/>
  <c r="H112" i="9"/>
  <c r="G112" i="9"/>
  <c r="F112" i="9"/>
  <c r="E112" i="9"/>
  <c r="B112" i="9" s="1"/>
  <c r="H111" i="9"/>
  <c r="E111" i="9" s="1"/>
  <c r="B111" i="9" s="1"/>
  <c r="G111" i="9"/>
  <c r="F111" i="9"/>
  <c r="H110" i="9"/>
  <c r="G110" i="9"/>
  <c r="F110" i="9"/>
  <c r="E110" i="9"/>
  <c r="B110" i="9" s="1"/>
  <c r="H109" i="9"/>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G103" i="9"/>
  <c r="F103" i="9"/>
  <c r="H102" i="9"/>
  <c r="G102" i="9"/>
  <c r="F102" i="9"/>
  <c r="E102" i="9"/>
  <c r="B102" i="9" s="1"/>
  <c r="H101" i="9"/>
  <c r="E101" i="9" s="1"/>
  <c r="B101" i="9" s="1"/>
  <c r="G101" i="9"/>
  <c r="F101" i="9"/>
  <c r="H100" i="9"/>
  <c r="G100" i="9"/>
  <c r="F100" i="9"/>
  <c r="E100" i="9"/>
  <c r="B100" i="9" s="1"/>
  <c r="H99" i="9"/>
  <c r="G99" i="9"/>
  <c r="F99" i="9"/>
  <c r="H98" i="9"/>
  <c r="G98" i="9"/>
  <c r="F98" i="9"/>
  <c r="E98" i="9"/>
  <c r="B98" i="9" s="1"/>
  <c r="H97" i="9"/>
  <c r="E97" i="9" s="1"/>
  <c r="B97" i="9" s="1"/>
  <c r="G97" i="9"/>
  <c r="F97" i="9"/>
  <c r="H96" i="9"/>
  <c r="G96" i="9"/>
  <c r="F96" i="9"/>
  <c r="E96" i="9"/>
  <c r="B96" i="9" s="1"/>
  <c r="H95" i="9"/>
  <c r="G95" i="9"/>
  <c r="F95" i="9"/>
  <c r="H94" i="9"/>
  <c r="G94" i="9"/>
  <c r="F94" i="9"/>
  <c r="E94" i="9"/>
  <c r="B94" i="9" s="1"/>
  <c r="H93" i="9"/>
  <c r="E93" i="9" s="1"/>
  <c r="B93" i="9" s="1"/>
  <c r="G93" i="9"/>
  <c r="F93" i="9"/>
  <c r="H92" i="9"/>
  <c r="G92" i="9"/>
  <c r="F92" i="9"/>
  <c r="E92" i="9"/>
  <c r="B92" i="9" s="1"/>
  <c r="H91" i="9"/>
  <c r="G91" i="9"/>
  <c r="F91" i="9"/>
  <c r="H90" i="9"/>
  <c r="G90" i="9"/>
  <c r="F90" i="9"/>
  <c r="E90" i="9"/>
  <c r="B90" i="9" s="1"/>
  <c r="H89" i="9"/>
  <c r="E89" i="9" s="1"/>
  <c r="B89" i="9" s="1"/>
  <c r="G89" i="9"/>
  <c r="F89" i="9"/>
  <c r="H88" i="9"/>
  <c r="G88" i="9"/>
  <c r="F88" i="9"/>
  <c r="E88" i="9"/>
  <c r="B88" i="9" s="1"/>
  <c r="H87" i="9"/>
  <c r="G87" i="9"/>
  <c r="F87" i="9"/>
  <c r="H86" i="9"/>
  <c r="G86" i="9"/>
  <c r="F86" i="9"/>
  <c r="E86" i="9"/>
  <c r="B86" i="9" s="1"/>
  <c r="H85" i="9"/>
  <c r="E85" i="9" s="1"/>
  <c r="B85" i="9" s="1"/>
  <c r="G85" i="9"/>
  <c r="F85" i="9"/>
  <c r="H84" i="9"/>
  <c r="G84" i="9"/>
  <c r="F84" i="9"/>
  <c r="E84" i="9"/>
  <c r="B84" i="9" s="1"/>
  <c r="H83" i="9"/>
  <c r="G83" i="9"/>
  <c r="F83" i="9"/>
  <c r="H82" i="9"/>
  <c r="G82" i="9"/>
  <c r="F82" i="9"/>
  <c r="E82" i="9"/>
  <c r="B82" i="9" s="1"/>
  <c r="H81" i="9"/>
  <c r="E81" i="9" s="1"/>
  <c r="B81" i="9" s="1"/>
  <c r="G81" i="9"/>
  <c r="F81" i="9"/>
  <c r="H80" i="9"/>
  <c r="G80" i="9"/>
  <c r="F80" i="9"/>
  <c r="E80" i="9"/>
  <c r="B80" i="9" s="1"/>
  <c r="H79" i="9"/>
  <c r="G79" i="9"/>
  <c r="F79" i="9"/>
  <c r="H78" i="9"/>
  <c r="G78" i="9"/>
  <c r="F78" i="9"/>
  <c r="E78" i="9"/>
  <c r="B78" i="9" s="1"/>
  <c r="H77" i="9"/>
  <c r="E77" i="9" s="1"/>
  <c r="B77" i="9" s="1"/>
  <c r="G77" i="9"/>
  <c r="F77" i="9"/>
  <c r="H76" i="9"/>
  <c r="G76" i="9"/>
  <c r="F76" i="9"/>
  <c r="E76" i="9"/>
  <c r="B76" i="9" s="1"/>
  <c r="H75" i="9"/>
  <c r="G75" i="9"/>
  <c r="F75" i="9"/>
  <c r="H74" i="9"/>
  <c r="G74" i="9"/>
  <c r="F74" i="9"/>
  <c r="E74" i="9"/>
  <c r="B74" i="9" s="1"/>
  <c r="H73" i="9"/>
  <c r="E73" i="9" s="1"/>
  <c r="B73" i="9" s="1"/>
  <c r="G73" i="9"/>
  <c r="F73" i="9"/>
  <c r="H72" i="9"/>
  <c r="G72" i="9"/>
  <c r="F72" i="9"/>
  <c r="E72" i="9"/>
  <c r="B72" i="9" s="1"/>
  <c r="H71" i="9"/>
  <c r="G71" i="9"/>
  <c r="F71" i="9"/>
  <c r="H70" i="9"/>
  <c r="G70" i="9"/>
  <c r="F70" i="9"/>
  <c r="E70" i="9"/>
  <c r="B70" i="9" s="1"/>
  <c r="H69" i="9"/>
  <c r="G69" i="9"/>
  <c r="F69" i="9"/>
  <c r="H68" i="9"/>
  <c r="G68" i="9"/>
  <c r="F68" i="9"/>
  <c r="E68" i="9"/>
  <c r="B68" i="9" s="1"/>
  <c r="H67" i="9"/>
  <c r="E67" i="9" s="1"/>
  <c r="B67" i="9" s="1"/>
  <c r="G67" i="9"/>
  <c r="F67" i="9"/>
  <c r="H66" i="9"/>
  <c r="G66" i="9"/>
  <c r="F66" i="9"/>
  <c r="E66" i="9"/>
  <c r="B66" i="9" s="1"/>
  <c r="H65" i="9"/>
  <c r="G65" i="9"/>
  <c r="F65" i="9"/>
  <c r="H64" i="9"/>
  <c r="G64" i="9"/>
  <c r="F64" i="9"/>
  <c r="E64" i="9"/>
  <c r="B64" i="9" s="1"/>
  <c r="H63" i="9"/>
  <c r="E63" i="9" s="1"/>
  <c r="B63" i="9" s="1"/>
  <c r="G63" i="9"/>
  <c r="F63" i="9"/>
  <c r="H62" i="9"/>
  <c r="G62" i="9"/>
  <c r="F62" i="9"/>
  <c r="E62" i="9"/>
  <c r="B62" i="9" s="1"/>
  <c r="H61" i="9"/>
  <c r="G61" i="9"/>
  <c r="F61" i="9"/>
  <c r="H60" i="9"/>
  <c r="G60" i="9"/>
  <c r="F60" i="9"/>
  <c r="E60" i="9"/>
  <c r="B60" i="9" s="1"/>
  <c r="H59" i="9"/>
  <c r="E59" i="9" s="1"/>
  <c r="G59" i="9"/>
  <c r="F59" i="9"/>
  <c r="B59" i="9"/>
  <c r="H58" i="9"/>
  <c r="G58" i="9"/>
  <c r="F58" i="9"/>
  <c r="E58" i="9"/>
  <c r="B58" i="9" s="1"/>
  <c r="H57" i="9"/>
  <c r="G57" i="9"/>
  <c r="E57" i="9" s="1"/>
  <c r="B57" i="9" s="1"/>
  <c r="F57" i="9"/>
  <c r="H56" i="9"/>
  <c r="G56" i="9"/>
  <c r="E56" i="9" s="1"/>
  <c r="F56" i="9"/>
  <c r="H55" i="9"/>
  <c r="G55" i="9"/>
  <c r="E55" i="9" s="1"/>
  <c r="B55" i="9" s="1"/>
  <c r="F55" i="9"/>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F49" i="9"/>
  <c r="H48" i="9"/>
  <c r="G48" i="9"/>
  <c r="E48" i="9" s="1"/>
  <c r="B48" i="9" s="1"/>
  <c r="F48" i="9"/>
  <c r="H47" i="9"/>
  <c r="G47" i="9"/>
  <c r="E47" i="9" s="1"/>
  <c r="B47" i="9" s="1"/>
  <c r="F47" i="9"/>
  <c r="H46" i="9"/>
  <c r="G46" i="9"/>
  <c r="F46" i="9"/>
  <c r="H45" i="9"/>
  <c r="G45" i="9"/>
  <c r="E45" i="9" s="1"/>
  <c r="B45" i="9" s="1"/>
  <c r="F45" i="9"/>
  <c r="H44" i="9"/>
  <c r="G44" i="9"/>
  <c r="F44" i="9"/>
  <c r="H43" i="9"/>
  <c r="G43" i="9"/>
  <c r="F43" i="9"/>
  <c r="H42" i="9"/>
  <c r="G42" i="9"/>
  <c r="F42" i="9"/>
  <c r="E42" i="9"/>
  <c r="B42" i="9" s="1"/>
  <c r="H41" i="9"/>
  <c r="G41" i="9"/>
  <c r="E41" i="9" s="1"/>
  <c r="B41" i="9" s="1"/>
  <c r="F41" i="9"/>
  <c r="H40" i="9"/>
  <c r="G40" i="9"/>
  <c r="E40" i="9" s="1"/>
  <c r="F40" i="9"/>
  <c r="H39" i="9"/>
  <c r="G39" i="9"/>
  <c r="E39" i="9" s="1"/>
  <c r="B39" i="9" s="1"/>
  <c r="F39" i="9"/>
  <c r="H38" i="9"/>
  <c r="E38" i="9" s="1"/>
  <c r="B38" i="9" s="1"/>
  <c r="G38" i="9"/>
  <c r="F38" i="9"/>
  <c r="H37" i="9"/>
  <c r="G37" i="9"/>
  <c r="E37" i="9" s="1"/>
  <c r="B37" i="9" s="1"/>
  <c r="F37" i="9"/>
  <c r="H36" i="9"/>
  <c r="G36" i="9"/>
  <c r="F36" i="9"/>
  <c r="H35" i="9"/>
  <c r="E35" i="9" s="1"/>
  <c r="B35" i="9" s="1"/>
  <c r="G35" i="9"/>
  <c r="F35" i="9"/>
  <c r="H34" i="9"/>
  <c r="G34" i="9"/>
  <c r="F34" i="9"/>
  <c r="E34" i="9"/>
  <c r="B34" i="9" s="1"/>
  <c r="H33" i="9"/>
  <c r="G33" i="9"/>
  <c r="E33" i="9" s="1"/>
  <c r="F33" i="9"/>
  <c r="H32" i="9"/>
  <c r="G32" i="9"/>
  <c r="E32" i="9" s="1"/>
  <c r="B32" i="9" s="1"/>
  <c r="F32" i="9"/>
  <c r="H31" i="9"/>
  <c r="G31" i="9"/>
  <c r="E31" i="9" s="1"/>
  <c r="B31" i="9" s="1"/>
  <c r="F31" i="9"/>
  <c r="H30" i="9"/>
  <c r="E30" i="9" s="1"/>
  <c r="B30" i="9" s="1"/>
  <c r="G30" i="9"/>
  <c r="F30" i="9"/>
  <c r="H29" i="9"/>
  <c r="G29" i="9"/>
  <c r="E29" i="9" s="1"/>
  <c r="B29" i="9" s="1"/>
  <c r="F29" i="9"/>
  <c r="H28" i="9"/>
  <c r="G28" i="9"/>
  <c r="F28" i="9"/>
  <c r="H27" i="9"/>
  <c r="G27" i="9"/>
  <c r="F27" i="9"/>
  <c r="H26" i="9"/>
  <c r="G26" i="9"/>
  <c r="F26" i="9"/>
  <c r="H25" i="9"/>
  <c r="G25" i="9"/>
  <c r="E25" i="9" s="1"/>
  <c r="B25" i="9" s="1"/>
  <c r="F25" i="9"/>
  <c r="H24" i="9"/>
  <c r="G24" i="9"/>
  <c r="E24" i="9" s="1"/>
  <c r="F24" i="9"/>
  <c r="H23" i="9"/>
  <c r="G23" i="9"/>
  <c r="E23" i="9" s="1"/>
  <c r="B23" i="9" s="1"/>
  <c r="F23" i="9"/>
  <c r="H22" i="9"/>
  <c r="G22" i="9"/>
  <c r="F22" i="9"/>
  <c r="H21" i="9"/>
  <c r="G21" i="9"/>
  <c r="F21" i="9"/>
  <c r="F20" i="9"/>
  <c r="F4" i="9"/>
  <c r="O3" i="9"/>
  <c r="G274" i="9" s="1"/>
  <c r="I3" i="9"/>
  <c r="H3" i="9"/>
  <c r="G3" i="9"/>
  <c r="D101" i="8"/>
  <c r="I36" i="3" s="1"/>
  <c r="D95" i="8"/>
  <c r="D90" i="8"/>
  <c r="D85" i="8"/>
  <c r="D80" i="8"/>
  <c r="D75" i="8"/>
  <c r="D70" i="8"/>
  <c r="D65" i="8"/>
  <c r="D60" i="8"/>
  <c r="D55" i="8"/>
  <c r="D50" i="8"/>
  <c r="D49" i="8" s="1"/>
  <c r="D44" i="8"/>
  <c r="D36" i="8"/>
  <c r="D26" i="8"/>
  <c r="D24" i="8" s="1"/>
  <c r="C1499" i="1" s="1"/>
  <c r="H1499" i="1" s="1"/>
  <c r="D18" i="8"/>
  <c r="D8" i="8"/>
  <c r="D6" i="8" s="1"/>
  <c r="C1481" i="1" s="1"/>
  <c r="H1481" i="1" s="1"/>
  <c r="E44" i="7"/>
  <c r="D44" i="7"/>
  <c r="E39" i="7"/>
  <c r="E38" i="7" s="1"/>
  <c r="D39" i="7"/>
  <c r="D38" i="7" s="1"/>
  <c r="E30" i="7"/>
  <c r="D30" i="7"/>
  <c r="E23" i="7"/>
  <c r="D23" i="7"/>
  <c r="D22" i="7"/>
  <c r="C1453" i="1" s="1"/>
  <c r="E7" i="7"/>
  <c r="E6"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E141"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D180" i="5"/>
  <c r="F180" i="5" s="1"/>
  <c r="F179" i="5"/>
  <c r="F178" i="5"/>
  <c r="E177"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1056" i="1" s="1"/>
  <c r="D79" i="5"/>
  <c r="F79"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87" i="1" s="1"/>
  <c r="D594" i="4"/>
  <c r="F592" i="4"/>
  <c r="F591" i="4"/>
  <c r="E590" i="4"/>
  <c r="D590" i="4"/>
  <c r="F590" i="4" s="1"/>
  <c r="F589" i="4"/>
  <c r="F588" i="4"/>
  <c r="E587" i="4"/>
  <c r="D587" i="4"/>
  <c r="F587" i="4" s="1"/>
  <c r="F586" i="4"/>
  <c r="E585" i="4"/>
  <c r="D585" i="4"/>
  <c r="F585" i="4" s="1"/>
  <c r="F584" i="4"/>
  <c r="F583" i="4"/>
  <c r="F582" i="4"/>
  <c r="E581" i="4"/>
  <c r="D581" i="4"/>
  <c r="F581" i="4" s="1"/>
  <c r="E580" i="4"/>
  <c r="D574" i="1" s="1"/>
  <c r="F579" i="4"/>
  <c r="F578" i="4"/>
  <c r="E577" i="4"/>
  <c r="D571" i="1" s="1"/>
  <c r="D577" i="4"/>
  <c r="F577" i="4" s="1"/>
  <c r="F576" i="4"/>
  <c r="F575" i="4"/>
  <c r="E574" i="4"/>
  <c r="D568" i="1" s="1"/>
  <c r="D574" i="4"/>
  <c r="F574" i="4" s="1"/>
  <c r="F573" i="4"/>
  <c r="F572" i="4"/>
  <c r="E571" i="4"/>
  <c r="D565" i="1" s="1"/>
  <c r="D571" i="4"/>
  <c r="F571" i="4" s="1"/>
  <c r="F570" i="4"/>
  <c r="F569" i="4"/>
  <c r="E568" i="4"/>
  <c r="E567" i="4" s="1"/>
  <c r="D561"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19" i="1" s="1"/>
  <c r="D525" i="4"/>
  <c r="F525" i="4" s="1"/>
  <c r="F524" i="4"/>
  <c r="F523" i="4"/>
  <c r="E522" i="4"/>
  <c r="D516" i="1" s="1"/>
  <c r="D522" i="4"/>
  <c r="F522" i="4" s="1"/>
  <c r="F521" i="4"/>
  <c r="F520" i="4"/>
  <c r="E519" i="4"/>
  <c r="D513" i="1" s="1"/>
  <c r="D519" i="4"/>
  <c r="F519" i="4" s="1"/>
  <c r="F518" i="4"/>
  <c r="F517" i="4"/>
  <c r="E516" i="4"/>
  <c r="E515" i="4" s="1"/>
  <c r="D509" i="1"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3" i="1" s="1"/>
  <c r="D418" i="4"/>
  <c r="E417" i="4"/>
  <c r="D417" i="4"/>
  <c r="E416" i="4"/>
  <c r="E643" i="4" s="1"/>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E363" i="4" s="1"/>
  <c r="D358" i="1" s="1"/>
  <c r="D364" i="4"/>
  <c r="F364" i="4" s="1"/>
  <c r="F362" i="4"/>
  <c r="F361" i="4"/>
  <c r="F360" i="4"/>
  <c r="F359" i="4"/>
  <c r="F358" i="4"/>
  <c r="F357" i="4"/>
  <c r="E356" i="4"/>
  <c r="D356" i="4"/>
  <c r="F356" i="4" s="1"/>
  <c r="F355" i="4"/>
  <c r="F354" i="4"/>
  <c r="F353" i="4"/>
  <c r="E352" i="4"/>
  <c r="D352" i="4"/>
  <c r="E351" i="4"/>
  <c r="E350" i="4" s="1"/>
  <c r="D345" i="1"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D299"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7" i="4"/>
  <c r="F266" i="4"/>
  <c r="F265" i="4"/>
  <c r="E264" i="4"/>
  <c r="D264" i="4"/>
  <c r="E263" i="4"/>
  <c r="D259" i="1" s="1"/>
  <c r="F262" i="4"/>
  <c r="F261" i="4"/>
  <c r="F260" i="4"/>
  <c r="E259" i="4"/>
  <c r="D259" i="4"/>
  <c r="F258" i="4"/>
  <c r="F257" i="4"/>
  <c r="F256" i="4"/>
  <c r="F255" i="4"/>
  <c r="F254" i="4"/>
  <c r="E253" i="4"/>
  <c r="E252" i="4" s="1"/>
  <c r="D248" i="1" s="1"/>
  <c r="D253" i="4"/>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D211" i="1"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H173" i="1" s="1"/>
  <c r="F176" i="4"/>
  <c r="F175" i="4"/>
  <c r="F174" i="4"/>
  <c r="F173" i="4"/>
  <c r="F172" i="4"/>
  <c r="F171" i="4"/>
  <c r="F170" i="4"/>
  <c r="E169" i="4"/>
  <c r="D169" i="4"/>
  <c r="F169" i="4" s="1"/>
  <c r="F168" i="4"/>
  <c r="F167" i="4"/>
  <c r="F166" i="4"/>
  <c r="F165" i="4"/>
  <c r="E164" i="4"/>
  <c r="E163" i="4" s="1"/>
  <c r="D164" i="4"/>
  <c r="C160" i="1" s="1"/>
  <c r="H160" i="1" s="1"/>
  <c r="F162" i="4"/>
  <c r="F161" i="4"/>
  <c r="F160" i="4"/>
  <c r="E159" i="4"/>
  <c r="E152" i="4" s="1"/>
  <c r="D159" i="4"/>
  <c r="F158" i="4"/>
  <c r="F157" i="4"/>
  <c r="F156" i="4"/>
  <c r="F155" i="4"/>
  <c r="F154" i="4"/>
  <c r="E153" i="4"/>
  <c r="D153" i="4"/>
  <c r="F153" i="4" s="1"/>
  <c r="F150" i="4"/>
  <c r="F149" i="4"/>
  <c r="F148" i="4"/>
  <c r="F147" i="4"/>
  <c r="F146" i="4"/>
  <c r="F145" i="4"/>
  <c r="F144" i="4"/>
  <c r="F143" i="4"/>
  <c r="F142" i="4"/>
  <c r="F141" i="4"/>
  <c r="E140" i="4"/>
  <c r="D140" i="4"/>
  <c r="F140" i="4" s="1"/>
  <c r="E139" i="4"/>
  <c r="D135" i="1" s="1"/>
  <c r="D139" i="4"/>
  <c r="F139" i="4" s="1"/>
  <c r="F138" i="4"/>
  <c r="F137" i="4"/>
  <c r="F136" i="4"/>
  <c r="F135" i="4"/>
  <c r="E134" i="4"/>
  <c r="E133" i="4" s="1"/>
  <c r="D129" i="1" s="1"/>
  <c r="D134" i="4"/>
  <c r="D133" i="4" s="1"/>
  <c r="C129" i="1" s="1"/>
  <c r="F132" i="4"/>
  <c r="F131" i="4"/>
  <c r="F130" i="4"/>
  <c r="F129" i="4"/>
  <c r="E128" i="4"/>
  <c r="D128" i="4"/>
  <c r="F128" i="4" s="1"/>
  <c r="F127" i="4"/>
  <c r="F126" i="4"/>
  <c r="E125" i="4"/>
  <c r="D125" i="4"/>
  <c r="C121" i="1" s="1"/>
  <c r="H121" i="1" s="1"/>
  <c r="E124" i="4"/>
  <c r="D120" i="1" s="1"/>
  <c r="F123" i="4"/>
  <c r="F122" i="4"/>
  <c r="F121" i="4"/>
  <c r="E120" i="4"/>
  <c r="D120" i="4"/>
  <c r="F120" i="4" s="1"/>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3" i="1" s="1"/>
  <c r="D77" i="4"/>
  <c r="F77" i="4" s="1"/>
  <c r="F76" i="4"/>
  <c r="F75" i="4"/>
  <c r="E74" i="4"/>
  <c r="D70" i="1" s="1"/>
  <c r="D74" i="4"/>
  <c r="F74" i="4" s="1"/>
  <c r="F73" i="4"/>
  <c r="F72" i="4"/>
  <c r="E71" i="4"/>
  <c r="D67" i="1" s="1"/>
  <c r="D71" i="4"/>
  <c r="F71" i="4" s="1"/>
  <c r="F70" i="4"/>
  <c r="F69" i="4"/>
  <c r="E68" i="4"/>
  <c r="D64" i="1" s="1"/>
  <c r="D68" i="4"/>
  <c r="F67" i="4"/>
  <c r="F66" i="4"/>
  <c r="E65" i="4"/>
  <c r="D61" i="1" s="1"/>
  <c r="D65" i="4"/>
  <c r="F65" i="4" s="1"/>
  <c r="F64" i="4"/>
  <c r="F63" i="4"/>
  <c r="E62" i="4"/>
  <c r="D58" i="1" s="1"/>
  <c r="D62" i="4"/>
  <c r="C58" i="1" s="1"/>
  <c r="F61" i="4"/>
  <c r="F60" i="4"/>
  <c r="E59" i="4"/>
  <c r="D55" i="1" s="1"/>
  <c r="D59" i="4"/>
  <c r="F59" i="4" s="1"/>
  <c r="F58" i="4"/>
  <c r="F57" i="4"/>
  <c r="F56" i="4"/>
  <c r="F55" i="4"/>
  <c r="E54" i="4"/>
  <c r="D54" i="4"/>
  <c r="F54" i="4" s="1"/>
  <c r="F53" i="4"/>
  <c r="F52" i="4"/>
  <c r="E51" i="4"/>
  <c r="D51" i="4"/>
  <c r="F51" i="4" s="1"/>
  <c r="E50" i="4"/>
  <c r="D46" i="1" s="1"/>
  <c r="D50" i="4"/>
  <c r="C46" i="1" s="1"/>
  <c r="F49" i="4"/>
  <c r="F48" i="4"/>
  <c r="F47" i="4"/>
  <c r="F46" i="4"/>
  <c r="E45" i="4"/>
  <c r="D45" i="4"/>
  <c r="F45" i="4" s="1"/>
  <c r="E44" i="4"/>
  <c r="D40" i="1"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F8" i="4" s="1"/>
  <c r="E7" i="4"/>
  <c r="D7" i="4"/>
  <c r="F7" i="4" s="1"/>
  <c r="G36" i="3"/>
  <c r="B36" i="3"/>
  <c r="G35" i="3"/>
  <c r="B35" i="3"/>
  <c r="G34" i="3"/>
  <c r="B34" i="3"/>
  <c r="I33" i="3"/>
  <c r="G33" i="3"/>
  <c r="B33" i="3"/>
  <c r="I32" i="3"/>
  <c r="H32" i="3"/>
  <c r="G32" i="3"/>
  <c r="B32" i="3"/>
  <c r="I31" i="3"/>
  <c r="H31" i="3"/>
  <c r="G31" i="3"/>
  <c r="B31" i="3"/>
  <c r="H30" i="3"/>
  <c r="G30" i="3"/>
  <c r="B30"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5"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4" i="1"/>
  <c r="C1234" i="1"/>
  <c r="H1234" i="1" s="1"/>
  <c r="D1233" i="1"/>
  <c r="C1233" i="1"/>
  <c r="D1232" i="1"/>
  <c r="C1232" i="1"/>
  <c r="D1231" i="1"/>
  <c r="C1231" i="1"/>
  <c r="H1231" i="1" s="1"/>
  <c r="D1230" i="1"/>
  <c r="C1230" i="1"/>
  <c r="H1230" i="1" s="1"/>
  <c r="D1229" i="1"/>
  <c r="C1229" i="1"/>
  <c r="D1228" i="1"/>
  <c r="C1228" i="1"/>
  <c r="H1228" i="1" s="1"/>
  <c r="D1227" i="1"/>
  <c r="C1227" i="1"/>
  <c r="D1226" i="1"/>
  <c r="C1226" i="1"/>
  <c r="H1226" i="1" s="1"/>
  <c r="D1225" i="1"/>
  <c r="C1225" i="1"/>
  <c r="H1225" i="1" s="1"/>
  <c r="D1224" i="1"/>
  <c r="C1224" i="1"/>
  <c r="H1224" i="1" s="1"/>
  <c r="C1223" i="1"/>
  <c r="D1221" i="1"/>
  <c r="C1221" i="1"/>
  <c r="H1221" i="1" s="1"/>
  <c r="D1220" i="1"/>
  <c r="C1220" i="1"/>
  <c r="H1220" i="1" s="1"/>
  <c r="D1219" i="1"/>
  <c r="C1219" i="1"/>
  <c r="H1219" i="1" s="1"/>
  <c r="D1218" i="1"/>
  <c r="C1218" i="1"/>
  <c r="D1217" i="1"/>
  <c r="C1217" i="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H1063" i="1" s="1"/>
  <c r="D1062" i="1"/>
  <c r="C1062" i="1"/>
  <c r="H1062" i="1" s="1"/>
  <c r="D1061" i="1"/>
  <c r="C1061" i="1"/>
  <c r="H1061" i="1" s="1"/>
  <c r="D1060" i="1"/>
  <c r="C1060" i="1"/>
  <c r="H1060" i="1" s="1"/>
  <c r="D1059" i="1"/>
  <c r="C1059" i="1"/>
  <c r="H1059" i="1" s="1"/>
  <c r="D1058" i="1"/>
  <c r="C1058" i="1"/>
  <c r="H1058" i="1" s="1"/>
  <c r="C1057" i="1"/>
  <c r="D1055" i="1"/>
  <c r="C1055" i="1"/>
  <c r="H1055" i="1" s="1"/>
  <c r="D1054" i="1"/>
  <c r="C1054" i="1"/>
  <c r="H1054" i="1" s="1"/>
  <c r="D1053" i="1"/>
  <c r="C1053" i="1"/>
  <c r="H1053" i="1" s="1"/>
  <c r="D1052" i="1"/>
  <c r="C1052" i="1"/>
  <c r="H1052" i="1" s="1"/>
  <c r="D1051" i="1"/>
  <c r="C1051" i="1"/>
  <c r="H1051" i="1" s="1"/>
  <c r="D1050" i="1"/>
  <c r="C1050" i="1"/>
  <c r="D1049" i="1"/>
  <c r="C1049" i="1"/>
  <c r="H1049" i="1" s="1"/>
  <c r="D1048" i="1"/>
  <c r="C1048"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D1030" i="1"/>
  <c r="C1030" i="1"/>
  <c r="D1029" i="1"/>
  <c r="C1029" i="1"/>
  <c r="H1029" i="1" s="1"/>
  <c r="D1028" i="1"/>
  <c r="C1028" i="1"/>
  <c r="H1028" i="1" s="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D1014" i="1"/>
  <c r="C1014" i="1"/>
  <c r="H1014" i="1" s="1"/>
  <c r="D1013" i="1"/>
  <c r="C1013" i="1"/>
  <c r="D1012" i="1"/>
  <c r="C1012" i="1"/>
  <c r="H1012" i="1" s="1"/>
  <c r="D1011" i="1"/>
  <c r="C1011" i="1"/>
  <c r="H1011" i="1" s="1"/>
  <c r="D1010" i="1"/>
  <c r="C1010" i="1"/>
  <c r="H1010" i="1" s="1"/>
  <c r="D1009" i="1"/>
  <c r="C1009" i="1"/>
  <c r="H1009" i="1" s="1"/>
  <c r="D1008" i="1"/>
  <c r="C1008" i="1"/>
  <c r="H1008" i="1" s="1"/>
  <c r="D1007" i="1"/>
  <c r="D1006" i="1"/>
  <c r="C1006" i="1"/>
  <c r="D1005" i="1"/>
  <c r="C1005" i="1"/>
  <c r="H1005" i="1" s="1"/>
  <c r="D1004" i="1"/>
  <c r="C1004" i="1"/>
  <c r="D1003" i="1"/>
  <c r="C1003" i="1"/>
  <c r="H1003" i="1" s="1"/>
  <c r="D1002" i="1"/>
  <c r="C1002" i="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D989" i="1"/>
  <c r="C989" i="1"/>
  <c r="H989" i="1" s="1"/>
  <c r="D988" i="1"/>
  <c r="C988" i="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D647" i="1"/>
  <c r="C647" i="1"/>
  <c r="D646" i="1"/>
  <c r="C646" i="1"/>
  <c r="H646" i="1" s="1"/>
  <c r="D645" i="1"/>
  <c r="C645" i="1"/>
  <c r="D644" i="1"/>
  <c r="C644" i="1"/>
  <c r="H644" i="1" s="1"/>
  <c r="D643" i="1"/>
  <c r="C643" i="1"/>
  <c r="D642" i="1"/>
  <c r="C642" i="1"/>
  <c r="D641" i="1"/>
  <c r="C641" i="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C571" i="1"/>
  <c r="D570" i="1"/>
  <c r="C570" i="1"/>
  <c r="H570" i="1" s="1"/>
  <c r="D569" i="1"/>
  <c r="C569" i="1"/>
  <c r="H569" i="1" s="1"/>
  <c r="C568" i="1"/>
  <c r="D567" i="1"/>
  <c r="C567" i="1"/>
  <c r="H567" i="1" s="1"/>
  <c r="D566" i="1"/>
  <c r="C566" i="1"/>
  <c r="H566" i="1" s="1"/>
  <c r="C565" i="1"/>
  <c r="D564" i="1"/>
  <c r="C564" i="1"/>
  <c r="H564" i="1" s="1"/>
  <c r="D563" i="1"/>
  <c r="C563" i="1"/>
  <c r="H563" i="1" s="1"/>
  <c r="C562"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C519" i="1"/>
  <c r="D518" i="1"/>
  <c r="C518" i="1"/>
  <c r="H518" i="1" s="1"/>
  <c r="D517" i="1"/>
  <c r="C517" i="1"/>
  <c r="H517" i="1" s="1"/>
  <c r="C516" i="1"/>
  <c r="D515" i="1"/>
  <c r="C515" i="1"/>
  <c r="H515" i="1" s="1"/>
  <c r="D514" i="1"/>
  <c r="C514" i="1"/>
  <c r="H514" i="1" s="1"/>
  <c r="C513" i="1"/>
  <c r="D512" i="1"/>
  <c r="C512" i="1"/>
  <c r="H512" i="1" s="1"/>
  <c r="D511" i="1"/>
  <c r="C511" i="1"/>
  <c r="H511" i="1" s="1"/>
  <c r="C510" i="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2" i="1"/>
  <c r="C412" i="1"/>
  <c r="H412" i="1" s="1"/>
  <c r="D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C386" i="1"/>
  <c r="D385" i="1"/>
  <c r="C385" i="1"/>
  <c r="H385" i="1" s="1"/>
  <c r="D384" i="1"/>
  <c r="C384" i="1"/>
  <c r="H384" i="1" s="1"/>
  <c r="C383" i="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C373" i="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D363" i="1"/>
  <c r="C363" i="1"/>
  <c r="H363" i="1" s="1"/>
  <c r="D362" i="1"/>
  <c r="C362" i="1"/>
  <c r="H362" i="1" s="1"/>
  <c r="D361" i="1"/>
  <c r="C361" i="1"/>
  <c r="H361" i="1" s="1"/>
  <c r="D360" i="1"/>
  <c r="C360" i="1"/>
  <c r="H360" i="1" s="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D290" i="1"/>
  <c r="C290" i="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C249"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C236" i="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D159" i="1"/>
  <c r="D158" i="1"/>
  <c r="C158" i="1"/>
  <c r="H158" i="1" s="1"/>
  <c r="D157" i="1"/>
  <c r="C157" i="1"/>
  <c r="H157" i="1" s="1"/>
  <c r="D156" i="1"/>
  <c r="C156" i="1"/>
  <c r="H156" i="1" s="1"/>
  <c r="C155" i="1"/>
  <c r="D154" i="1"/>
  <c r="C154" i="1"/>
  <c r="H154" i="1" s="1"/>
  <c r="D153" i="1"/>
  <c r="C153" i="1"/>
  <c r="H153" i="1" s="1"/>
  <c r="D152" i="1"/>
  <c r="C152" i="1"/>
  <c r="H152" i="1" s="1"/>
  <c r="D151" i="1"/>
  <c r="C151" i="1"/>
  <c r="H151" i="1" s="1"/>
  <c r="D150" i="1"/>
  <c r="C150" i="1"/>
  <c r="H150" i="1" s="1"/>
  <c r="D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C135" i="1"/>
  <c r="D134" i="1"/>
  <c r="C134" i="1"/>
  <c r="H134" i="1" s="1"/>
  <c r="D133" i="1"/>
  <c r="C133" i="1"/>
  <c r="H133" i="1" s="1"/>
  <c r="D132" i="1"/>
  <c r="C132" i="1"/>
  <c r="D131" i="1"/>
  <c r="C131" i="1"/>
  <c r="H131" i="1" s="1"/>
  <c r="D130" i="1"/>
  <c r="D128" i="1"/>
  <c r="C128" i="1"/>
  <c r="H128" i="1" s="1"/>
  <c r="D127" i="1"/>
  <c r="C127" i="1"/>
  <c r="H127" i="1" s="1"/>
  <c r="D126" i="1"/>
  <c r="C126" i="1"/>
  <c r="H126" i="1" s="1"/>
  <c r="D125" i="1"/>
  <c r="C125" i="1"/>
  <c r="H125" i="1" s="1"/>
  <c r="D124" i="1"/>
  <c r="C124" i="1"/>
  <c r="H124" i="1" s="1"/>
  <c r="D123" i="1"/>
  <c r="C123" i="1"/>
  <c r="H123" i="1" s="1"/>
  <c r="D122" i="1"/>
  <c r="C122" i="1"/>
  <c r="H122" i="1" s="1"/>
  <c r="D121"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C103" i="1"/>
  <c r="D101" i="1"/>
  <c r="C101" i="1"/>
  <c r="H101" i="1" s="1"/>
  <c r="D100" i="1"/>
  <c r="C100" i="1"/>
  <c r="H100" i="1" s="1"/>
  <c r="D99" i="1"/>
  <c r="C99" i="1"/>
  <c r="H99" i="1" s="1"/>
  <c r="D98" i="1"/>
  <c r="C98" i="1"/>
  <c r="H98" i="1" s="1"/>
  <c r="D97" i="1"/>
  <c r="C97" i="1"/>
  <c r="H97" i="1" s="1"/>
  <c r="D96" i="1"/>
  <c r="C96" i="1"/>
  <c r="H96" i="1" s="1"/>
  <c r="D95" i="1"/>
  <c r="C95" i="1"/>
  <c r="H95" i="1" s="1"/>
  <c r="D94" i="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D77" i="1"/>
  <c r="C77" i="1"/>
  <c r="H77" i="1" s="1"/>
  <c r="D76" i="1"/>
  <c r="C76" i="1"/>
  <c r="H76" i="1" s="1"/>
  <c r="D75" i="1"/>
  <c r="C75" i="1"/>
  <c r="H75" i="1" s="1"/>
  <c r="D74" i="1"/>
  <c r="C74" i="1"/>
  <c r="H74" i="1" s="1"/>
  <c r="C73" i="1"/>
  <c r="D72" i="1"/>
  <c r="C72" i="1"/>
  <c r="H72" i="1" s="1"/>
  <c r="D71" i="1"/>
  <c r="C71" i="1"/>
  <c r="H71" i="1" s="1"/>
  <c r="C70" i="1"/>
  <c r="D69" i="1"/>
  <c r="C69" i="1"/>
  <c r="H69" i="1" s="1"/>
  <c r="D68" i="1"/>
  <c r="C68" i="1"/>
  <c r="H68" i="1" s="1"/>
  <c r="C67" i="1"/>
  <c r="D66" i="1"/>
  <c r="C66" i="1"/>
  <c r="H66" i="1" s="1"/>
  <c r="D65" i="1"/>
  <c r="C65" i="1"/>
  <c r="H65" i="1" s="1"/>
  <c r="C64" i="1"/>
  <c r="D63" i="1"/>
  <c r="C63" i="1"/>
  <c r="H63" i="1" s="1"/>
  <c r="D62" i="1"/>
  <c r="C62" i="1"/>
  <c r="H62" i="1" s="1"/>
  <c r="C61" i="1"/>
  <c r="D60" i="1"/>
  <c r="C60" i="1"/>
  <c r="H60" i="1" s="1"/>
  <c r="D59" i="1"/>
  <c r="C59" i="1"/>
  <c r="H59" i="1" s="1"/>
  <c r="D57" i="1"/>
  <c r="C57" i="1"/>
  <c r="H57" i="1" s="1"/>
  <c r="D56" i="1"/>
  <c r="C56" i="1"/>
  <c r="H56" i="1" s="1"/>
  <c r="C55"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C13" i="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E284" i="9" l="1"/>
  <c r="E26" i="9"/>
  <c r="B26" i="9" s="1"/>
  <c r="H291" i="1"/>
  <c r="H290" i="1"/>
  <c r="F418" i="4"/>
  <c r="H1030" i="1"/>
  <c r="H1217" i="1"/>
  <c r="D1216" i="1"/>
  <c r="H1216" i="1" s="1"/>
  <c r="H1218" i="1"/>
  <c r="H641" i="1"/>
  <c r="H1148" i="1"/>
  <c r="H1232" i="1"/>
  <c r="D5" i="7"/>
  <c r="E22" i="7"/>
  <c r="E5" i="7" s="1"/>
  <c r="F652" i="4"/>
  <c r="H1048" i="1"/>
  <c r="H1050" i="1"/>
  <c r="H642" i="1"/>
  <c r="F118" i="6"/>
  <c r="C1576" i="1"/>
  <c r="H1576" i="1" s="1"/>
  <c r="H648" i="1"/>
  <c r="E21" i="9"/>
  <c r="B21" i="9" s="1"/>
  <c r="E6" i="4"/>
  <c r="D2" i="1" s="1"/>
  <c r="H132" i="1"/>
  <c r="H662" i="1"/>
  <c r="H647" i="1"/>
  <c r="E274" i="9"/>
  <c r="H643" i="1"/>
  <c r="H645" i="1"/>
  <c r="H1233" i="1"/>
  <c r="H1227" i="1"/>
  <c r="H1229" i="1"/>
  <c r="E245" i="5"/>
  <c r="D1222" i="1" s="1"/>
  <c r="F246" i="5"/>
  <c r="E279" i="9"/>
  <c r="B279" i="9" s="1"/>
  <c r="F239" i="5"/>
  <c r="H1165" i="1"/>
  <c r="F170" i="5"/>
  <c r="H1064" i="1"/>
  <c r="H1033" i="1"/>
  <c r="H1023" i="1"/>
  <c r="H1025" i="1"/>
  <c r="H1015" i="1"/>
  <c r="H1013" i="1"/>
  <c r="H1006" i="1"/>
  <c r="H1004" i="1"/>
  <c r="H1002" i="1"/>
  <c r="F19" i="5"/>
  <c r="D991" i="1"/>
  <c r="H991" i="1"/>
  <c r="E7" i="5"/>
  <c r="D985" i="1" s="1"/>
  <c r="H986" i="1"/>
  <c r="H988" i="1"/>
  <c r="C1412" i="1"/>
  <c r="H1412" i="1" s="1"/>
  <c r="D114" i="6"/>
  <c r="D238" i="5"/>
  <c r="C1215" i="1" s="1"/>
  <c r="H1215" i="1" s="1"/>
  <c r="E288" i="9"/>
  <c r="B288" i="9" s="1"/>
  <c r="C1007" i="1"/>
  <c r="H1007" i="1" s="1"/>
  <c r="F216" i="9"/>
  <c r="B216" i="9" s="1"/>
  <c r="E27" i="9"/>
  <c r="B27" i="9" s="1"/>
  <c r="E22" i="9"/>
  <c r="B22" i="9" s="1"/>
  <c r="H411" i="1"/>
  <c r="E273" i="9"/>
  <c r="B273" i="9" s="1"/>
  <c r="C413" i="1"/>
  <c r="H413" i="1" s="1"/>
  <c r="C364" i="1"/>
  <c r="H364" i="1" s="1"/>
  <c r="F222" i="9"/>
  <c r="B222" i="9" s="1"/>
  <c r="E46" i="9"/>
  <c r="B46" i="9" s="1"/>
  <c r="E43" i="9"/>
  <c r="B43" i="9" s="1"/>
  <c r="D163" i="4"/>
  <c r="F163" i="4" s="1"/>
  <c r="C149" i="1"/>
  <c r="H149" i="1" s="1"/>
  <c r="C130" i="1"/>
  <c r="H130" i="1" s="1"/>
  <c r="D124" i="4"/>
  <c r="C120" i="1" s="1"/>
  <c r="C94" i="1"/>
  <c r="H94" i="1" s="1"/>
  <c r="D82" i="4"/>
  <c r="F82" i="4"/>
  <c r="C78" i="1"/>
  <c r="H78" i="1" s="1"/>
  <c r="E151" i="4"/>
  <c r="D148" i="1"/>
  <c r="E407" i="4"/>
  <c r="D402" i="1" s="1"/>
  <c r="D293" i="1"/>
  <c r="E528" i="4"/>
  <c r="D523" i="1"/>
  <c r="H3" i="1"/>
  <c r="H55" i="1"/>
  <c r="H73" i="1"/>
  <c r="H383" i="1"/>
  <c r="H516" i="1"/>
  <c r="F225" i="4"/>
  <c r="D224" i="4"/>
  <c r="F529" i="4"/>
  <c r="F250" i="5"/>
  <c r="D245" i="5"/>
  <c r="D237" i="5" s="1"/>
  <c r="D3" i="1"/>
  <c r="D79" i="1"/>
  <c r="H79" i="1" s="1"/>
  <c r="D103" i="1"/>
  <c r="D155" i="1"/>
  <c r="H155" i="1" s="1"/>
  <c r="D249" i="1"/>
  <c r="H249" i="1" s="1"/>
  <c r="D359" i="1"/>
  <c r="D510" i="1"/>
  <c r="D562" i="1"/>
  <c r="H562" i="1" s="1"/>
  <c r="D1047" i="1"/>
  <c r="D1057" i="1"/>
  <c r="D1223" i="1"/>
  <c r="H1223" i="1" s="1"/>
  <c r="H1438" i="1"/>
  <c r="J1440" i="1"/>
  <c r="J1442" i="1"/>
  <c r="J1444" i="1"/>
  <c r="J1446" i="1"/>
  <c r="J1448" i="1"/>
  <c r="J1450" i="1"/>
  <c r="J1452" i="1"/>
  <c r="H1454" i="1"/>
  <c r="J1456" i="1"/>
  <c r="J1458" i="1"/>
  <c r="J1460" i="1"/>
  <c r="J1462" i="1"/>
  <c r="J1464" i="1"/>
  <c r="J1466" i="1"/>
  <c r="J1468" i="1"/>
  <c r="H1470" i="1"/>
  <c r="J1472" i="1"/>
  <c r="J1474" i="1"/>
  <c r="J1476" i="1"/>
  <c r="J1478" i="1"/>
  <c r="D106" i="4"/>
  <c r="F112" i="4"/>
  <c r="F125" i="4"/>
  <c r="F134" i="4"/>
  <c r="F164" i="4"/>
  <c r="D196" i="4"/>
  <c r="F216" i="4"/>
  <c r="D215" i="4"/>
  <c r="D311" i="4"/>
  <c r="F331" i="4"/>
  <c r="D344" i="4"/>
  <c r="F352" i="4"/>
  <c r="D351" i="4"/>
  <c r="D396" i="4"/>
  <c r="D421" i="4"/>
  <c r="E142" i="9"/>
  <c r="B142" i="9" s="1"/>
  <c r="F238" i="5"/>
  <c r="F6" i="6"/>
  <c r="D5" i="6"/>
  <c r="F90" i="6"/>
  <c r="D89" i="6"/>
  <c r="B33" i="9"/>
  <c r="B40" i="9"/>
  <c r="H129" i="1"/>
  <c r="H359" i="1"/>
  <c r="H373" i="1"/>
  <c r="H568" i="1"/>
  <c r="H1057" i="1"/>
  <c r="H40" i="1"/>
  <c r="H58" i="1"/>
  <c r="H64" i="1"/>
  <c r="H120" i="1"/>
  <c r="H509" i="1"/>
  <c r="H513" i="1"/>
  <c r="H523" i="1"/>
  <c r="H565" i="1"/>
  <c r="H1426" i="1"/>
  <c r="H1428" i="1"/>
  <c r="H1430" i="1"/>
  <c r="H1432" i="1"/>
  <c r="H1434" i="1"/>
  <c r="C1501" i="1"/>
  <c r="H1501" i="1" s="1"/>
  <c r="D152" i="4"/>
  <c r="H20" i="9" s="1"/>
  <c r="F210" i="4"/>
  <c r="F259" i="4"/>
  <c r="F268" i="4"/>
  <c r="F299" i="4"/>
  <c r="D298" i="4"/>
  <c r="D363" i="4"/>
  <c r="D643" i="4"/>
  <c r="E420" i="4"/>
  <c r="F594" i="4"/>
  <c r="D593" i="4"/>
  <c r="F13" i="5"/>
  <c r="D12" i="5"/>
  <c r="D78" i="5"/>
  <c r="H286" i="9"/>
  <c r="E87" i="5"/>
  <c r="D1065" i="1" s="1"/>
  <c r="H1065" i="1" s="1"/>
  <c r="F119" i="5"/>
  <c r="D118" i="5"/>
  <c r="F191" i="5"/>
  <c r="D190" i="5"/>
  <c r="H13" i="1"/>
  <c r="H61" i="1"/>
  <c r="H67" i="1"/>
  <c r="H103" i="1"/>
  <c r="H135" i="1"/>
  <c r="H275" i="1"/>
  <c r="H510" i="1"/>
  <c r="H46" i="1"/>
  <c r="H70" i="1"/>
  <c r="H386" i="1"/>
  <c r="H519" i="1"/>
  <c r="H571" i="1"/>
  <c r="D236" i="1"/>
  <c r="H236" i="1" s="1"/>
  <c r="D346" i="1"/>
  <c r="H1437" i="1"/>
  <c r="J1439" i="1"/>
  <c r="J1441" i="1"/>
  <c r="J1443" i="1"/>
  <c r="J1445" i="1"/>
  <c r="J1447" i="1"/>
  <c r="J1449" i="1"/>
  <c r="J1451" i="1"/>
  <c r="J1455" i="1"/>
  <c r="J1457" i="1"/>
  <c r="J1459" i="1"/>
  <c r="H1461" i="1"/>
  <c r="J1463" i="1"/>
  <c r="J1465" i="1"/>
  <c r="J1467" i="1"/>
  <c r="H1469" i="1"/>
  <c r="J1471" i="1"/>
  <c r="J1473" i="1"/>
  <c r="H1475" i="1"/>
  <c r="J1477" i="1"/>
  <c r="J1479" i="1"/>
  <c r="F50" i="4"/>
  <c r="F62" i="4"/>
  <c r="F68" i="4"/>
  <c r="F83" i="4"/>
  <c r="F124" i="4"/>
  <c r="F133" i="4"/>
  <c r="F159" i="4"/>
  <c r="F253" i="4"/>
  <c r="D252" i="4"/>
  <c r="D263" i="4"/>
  <c r="D459" i="4"/>
  <c r="F568" i="4"/>
  <c r="D567" i="4"/>
  <c r="D580" i="4"/>
  <c r="D625" i="4"/>
  <c r="H289" i="9"/>
  <c r="E176" i="5"/>
  <c r="F36" i="6"/>
  <c r="D35" i="6"/>
  <c r="B24" i="9"/>
  <c r="B49" i="9"/>
  <c r="B56" i="9"/>
  <c r="F177" i="4"/>
  <c r="F188" i="4"/>
  <c r="F264" i="4"/>
  <c r="F70" i="5"/>
  <c r="D69" i="5"/>
  <c r="G289" i="9"/>
  <c r="E289" i="9" s="1"/>
  <c r="B289" i="9" s="1"/>
  <c r="E28" i="9"/>
  <c r="B28" i="9" s="1"/>
  <c r="E36" i="9"/>
  <c r="B36" i="9" s="1"/>
  <c r="E44" i="9"/>
  <c r="B44" i="9" s="1"/>
  <c r="E52" i="9"/>
  <c r="B52" i="9" s="1"/>
  <c r="E61" i="9"/>
  <c r="B61" i="9" s="1"/>
  <c r="E65" i="9"/>
  <c r="B65" i="9" s="1"/>
  <c r="E69" i="9"/>
  <c r="B69" i="9" s="1"/>
  <c r="E71" i="9"/>
  <c r="B71" i="9" s="1"/>
  <c r="E75" i="9"/>
  <c r="B75" i="9" s="1"/>
  <c r="E79" i="9"/>
  <c r="B79" i="9" s="1"/>
  <c r="E83" i="9"/>
  <c r="B83" i="9" s="1"/>
  <c r="E87" i="9"/>
  <c r="B87" i="9" s="1"/>
  <c r="E91" i="9"/>
  <c r="B91" i="9" s="1"/>
  <c r="E95" i="9"/>
  <c r="B95" i="9" s="1"/>
  <c r="E99" i="9"/>
  <c r="B99" i="9" s="1"/>
  <c r="E103" i="9"/>
  <c r="B103" i="9" s="1"/>
  <c r="E109" i="9"/>
  <c r="B109" i="9" s="1"/>
  <c r="E113" i="9"/>
  <c r="B113" i="9" s="1"/>
  <c r="E119" i="9"/>
  <c r="B119" i="9" s="1"/>
  <c r="E123" i="9"/>
  <c r="B123" i="9" s="1"/>
  <c r="E131" i="9"/>
  <c r="B131" i="9" s="1"/>
  <c r="E135" i="9"/>
  <c r="B135" i="9" s="1"/>
  <c r="E139" i="9"/>
  <c r="B139" i="9" s="1"/>
  <c r="E143" i="9"/>
  <c r="B143" i="9" s="1"/>
  <c r="E147" i="9"/>
  <c r="B147" i="9" s="1"/>
  <c r="E151" i="9"/>
  <c r="B151" i="9" s="1"/>
  <c r="E155" i="9"/>
  <c r="B155" i="9" s="1"/>
  <c r="E159" i="9"/>
  <c r="B159" i="9" s="1"/>
  <c r="B229" i="9"/>
  <c r="B237" i="9"/>
  <c r="B245" i="9"/>
  <c r="B253" i="9"/>
  <c r="B261" i="9"/>
  <c r="B269" i="9"/>
  <c r="E290" i="9"/>
  <c r="B290" i="9" s="1"/>
  <c r="D258" i="5"/>
  <c r="B233" i="9"/>
  <c r="B241" i="9"/>
  <c r="B249" i="9"/>
  <c r="B257" i="9"/>
  <c r="B265" i="9"/>
  <c r="B284" i="9"/>
  <c r="F207" i="5"/>
  <c r="D206" i="5"/>
  <c r="D176" i="5" s="1"/>
  <c r="D43" i="8"/>
  <c r="B274" i="9"/>
  <c r="B145" i="9"/>
  <c r="B149" i="9"/>
  <c r="B153" i="9"/>
  <c r="B157" i="9"/>
  <c r="G286" i="9"/>
  <c r="E286" i="9" s="1"/>
  <c r="B286" i="9" s="1"/>
  <c r="B213" i="9"/>
  <c r="B215" i="9"/>
  <c r="B217" i="9"/>
  <c r="B219" i="9"/>
  <c r="B221" i="9"/>
  <c r="B223" i="9"/>
  <c r="F275" i="9"/>
  <c r="E408" i="4"/>
  <c r="D403" i="1" s="1"/>
  <c r="D644" i="4"/>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1" i="1"/>
  <c r="G132" i="1"/>
  <c r="G133" i="1"/>
  <c r="G134" i="1"/>
  <c r="G135" i="1"/>
  <c r="G136" i="1"/>
  <c r="G137" i="1"/>
  <c r="G138" i="1"/>
  <c r="G139" i="1"/>
  <c r="G140" i="1"/>
  <c r="G141" i="1"/>
  <c r="G142" i="1"/>
  <c r="G143" i="1"/>
  <c r="G144" i="1"/>
  <c r="G145" i="1"/>
  <c r="G146" i="1"/>
  <c r="G150" i="1"/>
  <c r="G151" i="1"/>
  <c r="G152" i="1"/>
  <c r="G153" i="1"/>
  <c r="G154"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7" i="1"/>
  <c r="G1218" i="1"/>
  <c r="G1219" i="1"/>
  <c r="G1220" i="1"/>
  <c r="G1221"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F152" i="4"/>
  <c r="F298" i="4"/>
  <c r="F416" i="4"/>
  <c r="F417" i="4"/>
  <c r="F603" i="4"/>
  <c r="F88" i="5"/>
  <c r="F149" i="5"/>
  <c r="F177" i="5"/>
  <c r="F190" i="5"/>
  <c r="F206" i="5"/>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G1216" i="1" l="1"/>
  <c r="H29" i="3"/>
  <c r="C1436" i="1"/>
  <c r="D1436" i="1"/>
  <c r="G297" i="9"/>
  <c r="E297" i="9" s="1"/>
  <c r="I29" i="3"/>
  <c r="D1453" i="1"/>
  <c r="I30" i="3"/>
  <c r="I16" i="3"/>
  <c r="E237" i="5"/>
  <c r="F237" i="5" s="1"/>
  <c r="I20" i="3"/>
  <c r="F114" i="6"/>
  <c r="H27" i="3"/>
  <c r="C1408" i="1"/>
  <c r="B191" i="9"/>
  <c r="C159" i="1"/>
  <c r="H159" i="1" s="1"/>
  <c r="G20" i="9"/>
  <c r="E20" i="9" s="1"/>
  <c r="B20" i="9" s="1"/>
  <c r="G149" i="1"/>
  <c r="G130" i="1"/>
  <c r="D6" i="4"/>
  <c r="D412" i="4" s="1"/>
  <c r="G94" i="1"/>
  <c r="G78" i="1"/>
  <c r="C1214" i="1"/>
  <c r="H23" i="3"/>
  <c r="F176" i="5"/>
  <c r="D175" i="5"/>
  <c r="H22" i="3"/>
  <c r="C1153" i="1"/>
  <c r="F258" i="5"/>
  <c r="C1235" i="1"/>
  <c r="G1223" i="1"/>
  <c r="I22" i="3"/>
  <c r="D1153" i="1"/>
  <c r="F567" i="4"/>
  <c r="C561" i="1"/>
  <c r="F252" i="4"/>
  <c r="C248" i="1"/>
  <c r="F118" i="5"/>
  <c r="C1096" i="1"/>
  <c r="F78" i="5"/>
  <c r="C1056" i="1"/>
  <c r="C293" i="1"/>
  <c r="F421" i="4"/>
  <c r="C415" i="1"/>
  <c r="D420" i="4"/>
  <c r="F344" i="4"/>
  <c r="C339" i="1"/>
  <c r="F224" i="4"/>
  <c r="C220" i="1"/>
  <c r="E68" i="5"/>
  <c r="F580" i="4"/>
  <c r="C574" i="1"/>
  <c r="F363" i="4"/>
  <c r="C358" i="1"/>
  <c r="H24" i="3"/>
  <c r="C1299" i="1"/>
  <c r="D141" i="6"/>
  <c r="F141" i="6" s="1"/>
  <c r="G562" i="1"/>
  <c r="G155" i="1"/>
  <c r="C1518" i="1"/>
  <c r="I35" i="3"/>
  <c r="F12" i="5"/>
  <c r="D7" i="5"/>
  <c r="C990" i="1"/>
  <c r="E635" i="4"/>
  <c r="D629" i="1" s="1"/>
  <c r="D414" i="1"/>
  <c r="C148" i="1"/>
  <c r="D151" i="4"/>
  <c r="F89" i="6"/>
  <c r="C1383" i="1"/>
  <c r="F396" i="4"/>
  <c r="C391" i="1"/>
  <c r="F196" i="4"/>
  <c r="C192" i="1"/>
  <c r="E636" i="4"/>
  <c r="D630" i="1" s="1"/>
  <c r="D522" i="1"/>
  <c r="E289" i="4"/>
  <c r="I17" i="3"/>
  <c r="D147" i="1"/>
  <c r="F263" i="4"/>
  <c r="C259" i="1"/>
  <c r="F593" i="4"/>
  <c r="C587" i="1"/>
  <c r="F215" i="4"/>
  <c r="C211" i="1"/>
  <c r="F245" i="5"/>
  <c r="C1222" i="1"/>
  <c r="F212" i="9"/>
  <c r="B212" i="9" s="1"/>
  <c r="F5" i="6"/>
  <c r="G1501" i="1"/>
  <c r="G292" i="9"/>
  <c r="E292" i="9" s="1"/>
  <c r="B292" i="9" s="1"/>
  <c r="C1183" i="1"/>
  <c r="F69" i="5"/>
  <c r="C1047" i="1"/>
  <c r="D68" i="5"/>
  <c r="F35" i="6"/>
  <c r="H25" i="3"/>
  <c r="C1329" i="1"/>
  <c r="F625" i="4"/>
  <c r="C619" i="1"/>
  <c r="F459" i="4"/>
  <c r="C453" i="1"/>
  <c r="G291" i="9"/>
  <c r="E291" i="9" s="1"/>
  <c r="B291" i="9" s="1"/>
  <c r="C1167" i="1"/>
  <c r="F643" i="4"/>
  <c r="C637" i="1"/>
  <c r="F351" i="4"/>
  <c r="D350" i="4"/>
  <c r="D407" i="4" s="1"/>
  <c r="C346" i="1"/>
  <c r="F311" i="4"/>
  <c r="C306" i="1"/>
  <c r="F106" i="4"/>
  <c r="C102" i="1"/>
  <c r="D528" i="4"/>
  <c r="F644" i="4"/>
  <c r="C638" i="1"/>
  <c r="G638" i="1" s="1"/>
  <c r="K1432" i="9"/>
  <c r="G295" i="9"/>
  <c r="E295" i="9" s="1"/>
  <c r="B295" i="9" s="1"/>
  <c r="I34" i="3"/>
  <c r="C1517" i="1"/>
  <c r="G294" i="9"/>
  <c r="E294" i="9" s="1"/>
  <c r="G299" i="9"/>
  <c r="E299"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23" i="3" l="1"/>
  <c r="E175" i="5"/>
  <c r="D1152" i="1" s="1"/>
  <c r="D1214" i="1"/>
  <c r="G1214" i="1" s="1"/>
  <c r="E296" i="9"/>
  <c r="I10" i="3" s="1"/>
  <c r="B297" i="9"/>
  <c r="H1436" i="1"/>
  <c r="G1436" i="1"/>
  <c r="H1453" i="1"/>
  <c r="G1453" i="1"/>
  <c r="C2" i="1"/>
  <c r="G2" i="1" s="1"/>
  <c r="H16" i="3"/>
  <c r="E19" i="9"/>
  <c r="H1408" i="1"/>
  <c r="G1408" i="1"/>
  <c r="H28" i="3"/>
  <c r="C1435" i="1"/>
  <c r="G159" i="1"/>
  <c r="F6" i="4"/>
  <c r="F412" i="4"/>
  <c r="C407" i="1"/>
  <c r="H407" i="1" s="1"/>
  <c r="D639" i="4"/>
  <c r="F639" i="4" s="1"/>
  <c r="H453" i="1"/>
  <c r="G453" i="1"/>
  <c r="H1329" i="1"/>
  <c r="G1329" i="1"/>
  <c r="H1047" i="1"/>
  <c r="G1047" i="1"/>
  <c r="H1222" i="1"/>
  <c r="G1222" i="1"/>
  <c r="H587" i="1"/>
  <c r="G587" i="1"/>
  <c r="H148" i="1"/>
  <c r="G148" i="1"/>
  <c r="H220" i="1"/>
  <c r="G220" i="1"/>
  <c r="F407" i="4"/>
  <c r="C402" i="1"/>
  <c r="H102" i="1"/>
  <c r="G102" i="1"/>
  <c r="H346" i="1"/>
  <c r="G346" i="1"/>
  <c r="H192" i="1"/>
  <c r="G192" i="1"/>
  <c r="H1383" i="1"/>
  <c r="G1383" i="1"/>
  <c r="H1299" i="1"/>
  <c r="G1299" i="1"/>
  <c r="H574" i="1"/>
  <c r="G574" i="1"/>
  <c r="H415" i="1"/>
  <c r="G415" i="1"/>
  <c r="H1056" i="1"/>
  <c r="G1056" i="1"/>
  <c r="H248" i="1"/>
  <c r="G248" i="1"/>
  <c r="H1153" i="1"/>
  <c r="G1153" i="1"/>
  <c r="C345" i="1"/>
  <c r="F350" i="4"/>
  <c r="D408" i="4"/>
  <c r="H1167" i="1"/>
  <c r="G1167" i="1"/>
  <c r="H619" i="1"/>
  <c r="G619" i="1"/>
  <c r="H1183" i="1"/>
  <c r="G1183" i="1"/>
  <c r="H211" i="1"/>
  <c r="G211" i="1"/>
  <c r="H259" i="1"/>
  <c r="G259" i="1"/>
  <c r="D285" i="1"/>
  <c r="E291" i="4"/>
  <c r="D287" i="1" s="1"/>
  <c r="E290" i="4"/>
  <c r="D286" i="1" s="1"/>
  <c r="E413" i="4"/>
  <c r="H339" i="1"/>
  <c r="G339" i="1"/>
  <c r="H1214" i="1"/>
  <c r="D636" i="4"/>
  <c r="C522" i="1"/>
  <c r="F528" i="4"/>
  <c r="H637" i="1"/>
  <c r="G637" i="1"/>
  <c r="F7" i="5"/>
  <c r="D6" i="5"/>
  <c r="H20" i="3"/>
  <c r="C985" i="1"/>
  <c r="H2" i="1"/>
  <c r="D635" i="4"/>
  <c r="C414" i="1"/>
  <c r="F420" i="4"/>
  <c r="H306" i="1"/>
  <c r="G306" i="1"/>
  <c r="F68" i="5"/>
  <c r="C1046" i="1"/>
  <c r="H21" i="3"/>
  <c r="H391" i="1"/>
  <c r="G391" i="1"/>
  <c r="D289" i="4"/>
  <c r="H17" i="3"/>
  <c r="C147" i="1"/>
  <c r="F151" i="4"/>
  <c r="H990" i="1"/>
  <c r="G990" i="1"/>
  <c r="H1518" i="1"/>
  <c r="G1518" i="1"/>
  <c r="H358" i="1"/>
  <c r="G358" i="1"/>
  <c r="D1046" i="1"/>
  <c r="I21" i="3"/>
  <c r="E6" i="5"/>
  <c r="H293" i="1"/>
  <c r="G293" i="1"/>
  <c r="H1096" i="1"/>
  <c r="G1096" i="1"/>
  <c r="H561" i="1"/>
  <c r="G561" i="1"/>
  <c r="H1235" i="1"/>
  <c r="G1235" i="1"/>
  <c r="C1152" i="1"/>
  <c r="H638" i="1"/>
  <c r="D633" i="1"/>
  <c r="B299" i="9"/>
  <c r="E298" i="9"/>
  <c r="H1435" i="1"/>
  <c r="G1435" i="1"/>
  <c r="H9" i="3"/>
  <c r="B294" i="9"/>
  <c r="E293" i="9"/>
  <c r="H1517" i="1"/>
  <c r="G1517" i="1"/>
  <c r="H11" i="3"/>
  <c r="F175" i="5" l="1"/>
  <c r="G407" i="1"/>
  <c r="C633" i="1"/>
  <c r="H633" i="1" s="1"/>
  <c r="C984" i="1"/>
  <c r="G282" i="9"/>
  <c r="E282" i="9" s="1"/>
  <c r="B282" i="9" s="1"/>
  <c r="G276" i="9"/>
  <c r="F6" i="5"/>
  <c r="C285" i="1"/>
  <c r="D413" i="4"/>
  <c r="D291" i="4"/>
  <c r="F289" i="4"/>
  <c r="D290" i="4"/>
  <c r="H522" i="1"/>
  <c r="G522" i="1"/>
  <c r="F408" i="4"/>
  <c r="C403" i="1"/>
  <c r="H414" i="1"/>
  <c r="G414" i="1"/>
  <c r="H985" i="1"/>
  <c r="G985" i="1"/>
  <c r="F636" i="4"/>
  <c r="C630" i="1"/>
  <c r="H402" i="1"/>
  <c r="G402" i="1"/>
  <c r="H276" i="9"/>
  <c r="D984" i="1"/>
  <c r="H1046" i="1"/>
  <c r="G1046" i="1"/>
  <c r="H1152" i="1"/>
  <c r="G1152" i="1"/>
  <c r="H147" i="1"/>
  <c r="G147" i="1"/>
  <c r="F635" i="4"/>
  <c r="C629" i="1"/>
  <c r="E640" i="4"/>
  <c r="E415" i="4"/>
  <c r="D410" i="1" s="1"/>
  <c r="D408" i="1"/>
  <c r="E414" i="4"/>
  <c r="D409" i="1" s="1"/>
  <c r="H345" i="1"/>
  <c r="G345" i="1"/>
  <c r="N3" i="9"/>
  <c r="I11" i="3"/>
  <c r="K3" i="9"/>
  <c r="I9" i="3"/>
  <c r="G633" i="1" l="1"/>
  <c r="E276" i="9"/>
  <c r="B276" i="9" s="1"/>
  <c r="H629" i="1"/>
  <c r="G629" i="1"/>
  <c r="H630" i="1"/>
  <c r="G630" i="1"/>
  <c r="F291" i="4"/>
  <c r="C287" i="1"/>
  <c r="F413" i="4"/>
  <c r="D414" i="4"/>
  <c r="C408" i="1"/>
  <c r="D640" i="4"/>
  <c r="D415" i="4"/>
  <c r="E641" i="4"/>
  <c r="D634" i="1"/>
  <c r="E642" i="4"/>
  <c r="G403" i="1"/>
  <c r="H403" i="1"/>
  <c r="F290" i="4"/>
  <c r="C286" i="1"/>
  <c r="H285" i="1"/>
  <c r="G285" i="1"/>
  <c r="H8" i="3"/>
  <c r="M3" i="9" s="1"/>
  <c r="H984" i="1"/>
  <c r="G984" i="1"/>
  <c r="E275" i="9" l="1"/>
  <c r="F415" i="4"/>
  <c r="C410" i="1"/>
  <c r="E646" i="4"/>
  <c r="D636" i="1"/>
  <c r="C634" i="1"/>
  <c r="D642" i="4"/>
  <c r="D641" i="4"/>
  <c r="F640" i="4"/>
  <c r="G287" i="1"/>
  <c r="H287" i="1"/>
  <c r="H286" i="1"/>
  <c r="G286" i="1"/>
  <c r="I8" i="3"/>
  <c r="E645" i="4"/>
  <c r="D635" i="1"/>
  <c r="F414" i="4"/>
  <c r="C409" i="1"/>
  <c r="H408" i="1"/>
  <c r="G408" i="1"/>
  <c r="C635" i="1" l="1"/>
  <c r="F641" i="4"/>
  <c r="D645" i="4"/>
  <c r="I18" i="3"/>
  <c r="D639" i="1"/>
  <c r="C636" i="1"/>
  <c r="D646" i="4"/>
  <c r="F642" i="4"/>
  <c r="H410" i="1"/>
  <c r="G410" i="1"/>
  <c r="D640" i="1"/>
  <c r="I19" i="3"/>
  <c r="H409" i="1"/>
  <c r="G409" i="1"/>
  <c r="G634" i="1"/>
  <c r="H634" i="1"/>
  <c r="H7" i="3" l="1"/>
  <c r="C640" i="1"/>
  <c r="F646" i="4"/>
  <c r="H19" i="3"/>
  <c r="H18" i="3"/>
  <c r="F645" i="4"/>
  <c r="C639" i="1"/>
  <c r="H636" i="1"/>
  <c r="G636" i="1"/>
  <c r="G635" i="1"/>
  <c r="H635" i="1"/>
  <c r="G639" i="1" l="1"/>
  <c r="H639" i="1"/>
  <c r="H640" i="1"/>
  <c r="G640" i="1"/>
  <c r="I7" i="3"/>
  <c r="J3" i="9"/>
  <c r="M272" i="9" l="1"/>
  <c r="J17" i="9"/>
  <c r="M16" i="9"/>
  <c r="M15" i="9"/>
  <c r="I5" i="9"/>
  <c r="J6" i="9"/>
  <c r="K7" i="9"/>
  <c r="I9" i="9"/>
  <c r="K10" i="9"/>
  <c r="I12" i="9"/>
  <c r="J13" i="9"/>
  <c r="H18" i="9"/>
  <c r="H16" i="9"/>
  <c r="K5" i="9"/>
  <c r="J8" i="9"/>
  <c r="K9" i="9"/>
  <c r="K12" i="9"/>
  <c r="G18" i="9"/>
  <c r="G17" i="9"/>
  <c r="G16" i="9"/>
  <c r="G15" i="9"/>
  <c r="I6" i="9"/>
  <c r="J7" i="9"/>
  <c r="J10" i="9"/>
  <c r="I13" i="9"/>
  <c r="L272" i="9"/>
  <c r="I17" i="9"/>
  <c r="L16" i="9"/>
  <c r="L15" i="9"/>
  <c r="J5" i="9"/>
  <c r="K6" i="9"/>
  <c r="I8" i="9"/>
  <c r="J9" i="9"/>
  <c r="I11" i="9"/>
  <c r="J12" i="9"/>
  <c r="K13" i="9"/>
  <c r="H17" i="9"/>
  <c r="H15" i="9"/>
  <c r="I7" i="9"/>
  <c r="J11" i="9"/>
  <c r="K8" i="9"/>
  <c r="K11" i="9"/>
  <c r="E7" i="9" l="1"/>
  <c r="B7" i="9" s="1"/>
  <c r="F15" i="9"/>
  <c r="F272" i="9"/>
  <c r="B272" i="9" s="1"/>
  <c r="F16" i="9"/>
  <c r="E10" i="9"/>
  <c r="B10" i="9" s="1"/>
  <c r="E16" i="9"/>
  <c r="E6" i="9"/>
  <c r="B6" i="9" s="1"/>
  <c r="E8" i="9"/>
  <c r="B8" i="9" s="1"/>
  <c r="E9" i="9"/>
  <c r="B9" i="9" s="1"/>
  <c r="E17" i="9"/>
  <c r="B17" i="9" s="1"/>
  <c r="E11" i="9"/>
  <c r="B11" i="9" s="1"/>
  <c r="F19" i="9"/>
  <c r="E18" i="9"/>
  <c r="B18" i="9" s="1"/>
  <c r="E12" i="9"/>
  <c r="B12" i="9" s="1"/>
  <c r="E13" i="9"/>
  <c r="B13" i="9" s="1"/>
  <c r="E15" i="9"/>
  <c r="E5" i="9"/>
  <c r="F14" i="9" l="1"/>
  <c r="F3" i="9" s="1"/>
  <c r="B16" i="9"/>
  <c r="E14" i="9"/>
  <c r="B15" i="9"/>
  <c r="B5"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<sst xmlns="http://schemas.openxmlformats.org/spreadsheetml/2006/main" count="4312" uniqueCount="3393">
  <si>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</si>
  <si>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</si>
  <si>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</si>
  <si>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</si>
  <si>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</si>
  <si>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</si>
  <si>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</si>
  <si>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</si>
  <si>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</si>
  <si>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</si>
  <si>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</si>
  <si>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</si>
  <si>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</si>
  <si>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</si>
  <si>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</si>
  <si>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</si>
  <si>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</si>
  <si>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</si>
  <si>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</si>
  <si>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</si>
  <si>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</si>
  <si>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</si>
  <si>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</si>
  <si>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</si>
  <si>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</si>
  <si>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</si>
  <si>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</si>
  <si>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</si>
  <si>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</si>
  <si>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</si>
  <si>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</si>
  <si>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</si>
  <si>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</si>
  <si>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</si>
  <si>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</si>
  <si>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</si>
  <si>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</si>
  <si>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</si>
  <si>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</si>
  <si>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</si>
  <si>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</si>
  <si>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</si>
  <si>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</si>
  <si>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</si>
  <si>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</si>
  <si>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</si>
  <si>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</si>
  <si>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</si>
  <si>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</si>
  <si>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</si>
  <si>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</si>
  <si>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</si>
  <si>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</si>
  <si>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</si>
  <si>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</si>
  <si>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</si>
  <si>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</si>
  <si>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</si>
  <si>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</si>
  <si>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</si>
  <si>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</si>
  <si>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</si>
  <si>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</si>
  <si>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</si>
  <si>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</si>
  <si>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</si>
  <si>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</si>
  <si>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</si>
  <si>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</si>
  <si>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</si>
  <si>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</si>
  <si>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</si>
  <si>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</si>
  <si>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</si>
  <si>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</si>
  <si>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</si>
  <si>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</si>
  <si>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</si>
  <si>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</si>
  <si>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</si>
  <si>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</si>
  <si>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</si>
  <si>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</si>
  <si>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</si>
  <si>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</si>
  <si>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</si>
  <si>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</si>
  <si>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</si>
  <si>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</si>
  <si>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</si>
  <si>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</si>
  <si>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</si>
  <si>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</si>
  <si>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</si>
  <si>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</si>
  <si>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</si>
  <si>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</si>
  <si>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</si>
  <si>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</si>
  <si>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</si>
  <si>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</si>
  <si>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</si>
  <si>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</si>
  <si>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</si>
  <si>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</si>
  <si>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</si>
  <si>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</si>
  <si>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</si>
  <si>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</si>
  <si>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</si>
  <si>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</si>
  <si>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</si>
  <si>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</si>
  <si>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</si>
  <si>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</si>
  <si>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</si>
  <si>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</si>
  <si>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</si>
  <si>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</si>
  <si>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</si>
  <si>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</si>
  <si>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</si>
  <si>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</si>
  <si>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</si>
  <si>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</si>
  <si>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</si>
  <si>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</si>
  <si>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</si>
  <si>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</si>
  <si>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</si>
  <si>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</si>
  <si>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</si>
  <si>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</si>
  <si>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</si>
  <si>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</si>
  <si>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</si>
  <si>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</si>
  <si>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</si>
  <si>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</si>
  <si>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</si>
  <si>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</si>
  <si>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</si>
  <si>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</si>
  <si>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</si>
  <si>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</si>
  <si>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</si>
  <si>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</si>
  <si>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</si>
  <si>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</si>
  <si>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</si>
  <si>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</si>
  <si>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</si>
  <si>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</si>
  <si>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</si>
  <si>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</si>
  <si>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</si>
  <si>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</si>
  <si>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</si>
  <si>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</si>
  <si>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</si>
  <si>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</si>
  <si>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</si>
  <si>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</si>
  <si>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</si>
  <si>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</si>
  <si>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</si>
  <si>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</si>
  <si>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</si>
  <si>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</si>
  <si>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</si>
  <si>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</si>
  <si>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</si>
  <si>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</si>
  <si>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</si>
  <si>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</si>
  <si>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</si>
  <si>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</si>
  <si>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</si>
  <si>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</si>
  <si>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</si>
  <si>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</si>
  <si>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</si>
  <si>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</si>
  <si>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</si>
  <si>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</si>
  <si>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</si>
  <si>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</si>
  <si>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</si>
  <si>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</si>
  <si>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</si>
  <si>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</si>
  <si>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</si>
  <si>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</si>
  <si>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</si>
  <si>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</si>
  <si>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</si>
  <si>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</si>
  <si>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</si>
  <si>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</si>
  <si>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</si>
  <si>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</si>
  <si>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</si>
  <si>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</si>
  <si>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</si>
  <si>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</si>
  <si>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</si>
  <si>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</si>
  <si>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</si>
  <si>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</si>
  <si>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</si>
  <si>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</si>
  <si>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</si>
  <si>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</si>
  <si>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</si>
  <si>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</si>
  <si>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</si>
  <si>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</si>
  <si>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</si>
  <si>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</si>
  <si>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</si>
  <si>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</si>
  <si>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</si>
  <si>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</si>
  <si>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</si>
  <si>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</si>
  <si>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</si>
  <si>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</si>
  <si>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</si>
  <si>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</si>
  <si>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</si>
  <si>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</si>
  <si>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</si>
  <si>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</si>
  <si>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</si>
  <si>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</si>
  <si>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</si>
  <si>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</si>
  <si>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</si>
  <si>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</si>
  <si>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</si>
  <si>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</si>
  <si>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</si>
  <si>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</si>
  <si>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</si>
  <si>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</si>
  <si>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</si>
  <si>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</si>
  <si>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</si>
  <si>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</si>
  <si>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</si>
  <si>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</si>
  <si>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</si>
  <si>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</si>
  <si>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</si>
  <si>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</si>
  <si>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</si>
  <si>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</si>
  <si>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</si>
  <si>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</si>
  <si>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</si>
  <si>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</si>
  <si>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</si>
  <si>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</si>
  <si>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</si>
  <si>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</si>
  <si>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</si>
  <si>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</si>
  <si>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</si>
  <si>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</si>
  <si>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</si>
  <si>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</si>
  <si>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</si>
  <si>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</si>
  <si>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</si>
  <si>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</si>
  <si>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</si>
  <si>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</si>
  <si>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</si>
  <si>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</si>
  <si>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</si>
  <si>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</si>
  <si>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</si>
  <si>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</si>
  <si>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</si>
  <si>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</si>
  <si>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</si>
  <si>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</si>
  <si>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</si>
  <si>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</si>
  <si>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</si>
  <si>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</si>
  <si>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</si>
  <si>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</si>
  <si>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</si>
  <si>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</si>
  <si>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</si>
  <si>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</si>
  <si>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</si>
  <si>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</si>
  <si>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</si>
  <si>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</si>
  <si>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</si>
  <si>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</si>
  <si>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</si>
  <si>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</si>
  <si>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</si>
  <si>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</si>
  <si>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</si>
  <si>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</si>
  <si>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</si>
  <si>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</si>
  <si>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</si>
  <si>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</si>
  <si>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</si>
  <si>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</si>
  <si>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</si>
  <si>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</si>
  <si>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</si>
  <si>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</si>
  <si>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</si>
  <si>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</si>
  <si>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</si>
  <si>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</si>
  <si>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</si>
  <si>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</si>
  <si>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</si>
  <si>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</si>
  <si>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</si>
  <si>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</si>
  <si>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</si>
  <si>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</si>
  <si>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</si>
  <si>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</si>
  <si>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</si>
  <si>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</si>
  <si>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</si>
  <si>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</si>
  <si>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</si>
  <si>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</si>
  <si>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</si>
  <si>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</si>
  <si>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</si>
  <si>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</si>
  <si>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</si>
  <si>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</si>
  <si>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</si>
  <si>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</si>
  <si>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</si>
  <si>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</si>
  <si>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</si>
  <si>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</si>
  <si>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</si>
  <si>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</si>
  <si>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</si>
  <si>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</si>
  <si>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</si>
  <si>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</si>
  <si>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</si>
  <si>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</si>
  <si>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</si>
  <si>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</si>
  <si>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</si>
  <si>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</si>
  <si>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</si>
  <si>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</si>
  <si>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</si>
  <si>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</si>
  <si>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</si>
  <si>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</si>
  <si>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</si>
  <si>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</si>
  <si>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</si>
  <si>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</si>
  <si>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</si>
  <si>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</si>
  <si>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</si>
  <si>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</si>
  <si>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</si>
  <si>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</si>
  <si>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</si>
  <si>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</si>
  <si>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</si>
  <si>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</si>
  <si>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</si>
  <si>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</si>
  <si>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</si>
  <si>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</si>
  <si>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</si>
  <si>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</si>
  <si>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</si>
  <si>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</si>
  <si>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</si>
  <si>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</si>
  <si>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</si>
  <si>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</si>
  <si>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</si>
  <si>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</si>
  <si>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</si>
  <si>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</si>
  <si>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</si>
  <si>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</si>
  <si>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</si>
  <si>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</si>
  <si>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</si>
  <si>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</si>
  <si>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</si>
  <si>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</si>
  <si>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</si>
  <si>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</si>
  <si>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</si>
  <si>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</si>
  <si>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</si>
  <si>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</si>
  <si>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</si>
  <si>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</si>
  <si>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</si>
  <si>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</si>
  <si>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</si>
  <si>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</si>
  <si>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</si>
  <si>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</si>
  <si>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</si>
  <si>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</si>
  <si>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</si>
  <si>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</si>
  <si>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</si>
  <si>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</si>
  <si>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</si>
  <si>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</si>
  <si>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</si>
  <si>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</si>
  <si>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</si>
  <si>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</si>
  <si>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</si>
  <si>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</si>
  <si>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</si>
  <si>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</si>
  <si>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</si>
  <si>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</si>
  <si>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</si>
  <si>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</si>
  <si>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</si>
  <si>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</si>
  <si>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</si>
  <si>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</si>
  <si>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</si>
  <si>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</si>
  <si>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</si>
  <si>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</si>
  <si>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</si>
  <si>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</si>
  <si>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</si>
  <si>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</si>
  <si>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</si>
  <si>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</si>
  <si>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</si>
  <si>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</si>
  <si>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</si>
  <si>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</si>
  <si>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</si>
  <si>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</si>
  <si>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</si>
  <si>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</si>
  <si>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</si>
  <si>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</si>
  <si>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</si>
  <si>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</si>
  <si>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</si>
  <si>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</si>
  <si>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</si>
  <si>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</si>
  <si>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</si>
  <si>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</si>
  <si>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</si>
  <si>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</si>
  <si>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</si>
  <si>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</si>
  <si>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</si>
  <si>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</si>
  <si>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</si>
  <si>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</si>
  <si>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</si>
  <si>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</si>
  <si>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</si>
  <si>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</si>
  <si>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</si>
  <si>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</si>
  <si>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</si>
  <si>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</si>
  <si>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</si>
  <si>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</si>
  <si>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</si>
  <si>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</si>
  <si>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</si>
  <si>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</si>
  <si>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</si>
  <si>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</si>
  <si>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</si>
  <si>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</si>
  <si>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</si>
  <si>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</si>
  <si>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</si>
  <si>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</si>
  <si>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</si>
  <si>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</si>
  <si>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</si>
  <si>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</si>
  <si>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</si>
  <si>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</si>
  <si>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</si>
  <si>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</si>
  <si>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</si>
  <si>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</si>
  <si>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</si>
  <si>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</si>
  <si>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</si>
  <si>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</si>
  <si>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</si>
  <si>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</si>
  <si>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</si>
  <si>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</si>
  <si>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</si>
  <si>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</si>
  <si>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</si>
  <si>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</si>
  <si>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</si>
  <si>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</si>
  <si>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</si>
  <si>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</si>
  <si>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</si>
  <si>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</si>
  <si>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</si>
  <si>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</si>
  <si>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</si>
  <si>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</si>
  <si>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</si>
  <si>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</si>
  <si>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</si>
  <si>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</si>
  <si>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</si>
  <si>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</si>
  <si>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</si>
  <si>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</si>
  <si>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</si>
  <si>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</si>
  <si>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</si>
  <si>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</si>
  <si>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</si>
  <si>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</si>
  <si>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</si>
  <si>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</si>
  <si>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</si>
  <si>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</si>
  <si>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</si>
  <si>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</si>
  <si>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</si>
  <si>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</si>
  <si>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</si>
  <si>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</si>
  <si>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</si>
  <si>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</si>
  <si>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</si>
  <si>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</si>
  <si>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</si>
  <si>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</si>
  <si>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</si>
  <si>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</si>
  <si>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</si>
  <si>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</si>
  <si>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</si>
  <si>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</si>
  <si>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</si>
  <si>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</si>
  <si>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</si>
  <si>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</si>
  <si>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</si>
  <si>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</si>
  <si>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</si>
  <si>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</si>
  <si>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</si>
  <si>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</si>
  <si>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</si>
  <si>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</si>
  <si>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</si>
  <si>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</si>
  <si>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</si>
  <si>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</si>
  <si>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</si>
  <si>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</si>
  <si>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</si>
  <si>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</si>
  <si>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</si>
  <si>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</si>
  <si>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</si>
  <si>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</si>
  <si>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</si>
  <si>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</si>
  <si>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</si>
  <si>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</si>
  <si>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</si>
  <si>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</si>
  <si>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</si>
  <si>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</si>
  <si>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</si>
  <si>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</si>
  <si>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</si>
  <si>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</si>
  <si>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</si>
  <si>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</si>
  <si>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</si>
  <si>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</si>
  <si>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</si>
  <si>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</si>
  <si>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</si>
  <si>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</si>
  <si>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</si>
  <si>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</si>
  <si>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</si>
  <si>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</si>
  <si>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</si>
  <si>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</si>
  <si>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</si>
  <si>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</si>
  <si>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</si>
  <si>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</si>
  <si>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</si>
  <si>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</si>
  <si>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</si>
  <si>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</si>
  <si>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</si>
  <si>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</si>
  <si>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</si>
  <si>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</si>
  <si>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</si>
  <si>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</si>
  <si>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</si>
  <si>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</si>
  <si>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</si>
  <si>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</si>
  <si>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</si>
  <si>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</si>
  <si>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</si>
  <si>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</si>
  <si>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</si>
  <si>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</si>
  <si>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</si>
  <si>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</si>
  <si>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</si>
  <si>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</si>
  <si>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</si>
  <si>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</si>
  <si>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</si>
  <si>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</si>
  <si>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</si>
  <si>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</si>
  <si>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</si>
  <si>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</si>
  <si>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</si>
  <si>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</si>
  <si>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</si>
  <si>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</si>
  <si>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</si>
  <si>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</si>
  <si>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</si>
  <si>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</si>
  <si>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</si>
  <si>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</si>
  <si>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</si>
  <si>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</si>
  <si>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</si>
  <si>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</si>
  <si>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</si>
  <si>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</si>
  <si>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</si>
  <si>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</si>
  <si>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</si>
  <si>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</si>
  <si>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</si>
  <si>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</si>
  <si>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</si>
  <si>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</si>
  <si>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</si>
  <si>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</si>
  <si>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</si>
  <si>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</si>
  <si>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</si>
  <si>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</si>
  <si>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</si>
  <si>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</si>
  <si>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</si>
  <si>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</si>
  <si>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</si>
  <si>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</si>
  <si>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</si>
  <si>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</si>
  <si>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</si>
  <si>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</si>
  <si>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</si>
  <si>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</si>
  <si>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</si>
  <si>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</si>
  <si>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</si>
  <si>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</si>
  <si>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</si>
  <si>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</si>
  <si>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</si>
  <si>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</si>
  <si>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</si>
  <si>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</si>
  <si>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</si>
  <si>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</si>
  <si>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</si>
  <si>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</si>
  <si>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</si>
  <si>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</si>
  <si>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</si>
  <si>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</si>
  <si>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</si>
  <si>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</si>
  <si>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</si>
  <si>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</si>
  <si>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</si>
  <si>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</si>
  <si>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</si>
  <si>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</si>
  <si>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</si>
  <si>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</si>
  <si>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</si>
  <si>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</si>
  <si>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</si>
  <si>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</si>
  <si>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</si>
  <si>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</si>
  <si>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</si>
  <si>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</si>
  <si>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</si>
  <si>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</si>
  <si>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</si>
  <si>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</si>
  <si>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</si>
  <si>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</si>
  <si>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</si>
  <si>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</si>
  <si>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</si>
  <si>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</si>
  <si>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</si>
  <si>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</si>
  <si>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</si>
  <si>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</si>
  <si>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</si>
  <si>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</si>
  <si>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</si>
  <si>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</si>
  <si>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</si>
  <si>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</si>
  <si>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</si>
  <si>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</si>
  <si>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</si>
  <si>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</si>
  <si>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</si>
  <si>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</si>
  <si>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</si>
  <si>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</si>
  <si>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</si>
  <si>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</si>
  <si>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</si>
  <si>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</si>
  <si>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</si>
  <si>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</si>
  <si>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</si>
  <si>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</si>
  <si>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</si>
  <si>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</si>
  <si>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</si>
  <si>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</si>
  <si>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</si>
  <si>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</si>
  <si>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</si>
  <si>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</si>
  <si>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</si>
  <si>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</si>
  <si>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</si>
  <si>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</si>
  <si>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</si>
  <si>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</si>
  <si>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</si>
  <si>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</si>
  <si>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</si>
  <si>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</si>
  <si>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</si>
  <si>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</si>
  <si>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</si>
  <si>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</si>
  <si>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</si>
  <si>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</si>
  <si>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</si>
  <si>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</si>
  <si>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</si>
  <si>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</si>
  <si>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</si>
  <si>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</si>
  <si>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</si>
  <si>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</si>
  <si>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</si>
  <si>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</si>
  <si>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</si>
  <si>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</si>
  <si>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</si>
  <si>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</si>
  <si>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</si>
  <si>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</si>
  <si>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</si>
  <si>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</si>
  <si>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</si>
  <si>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</si>
  <si>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</si>
  <si>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</si>
  <si>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</si>
  <si>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</si>
  <si>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</si>
  <si>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</si>
  <si>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</si>
  <si>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</si>
  <si>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</si>
  <si>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</si>
  <si>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</si>
  <si>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</si>
  <si>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</si>
  <si>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</si>
  <si>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</si>
  <si>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</si>
  <si>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</si>
  <si>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</si>
  <si>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</si>
  <si>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</si>
  <si>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</si>
  <si>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</si>
  <si>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</si>
  <si>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</si>
  <si>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</si>
  <si>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</si>
  <si>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</si>
  <si>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</si>
  <si>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</si>
  <si>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</si>
  <si>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</si>
  <si>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</si>
  <si>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</si>
  <si>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</si>
  <si>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</si>
  <si>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</si>
  <si>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</si>
  <si>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</si>
  <si>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</si>
  <si>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</si>
  <si>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</si>
  <si>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</si>
  <si>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</si>
  <si>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</si>
  <si>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</si>
  <si>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</si>
  <si>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</si>
  <si>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</si>
  <si>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</si>
  <si>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</si>
  <si>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</si>
  <si>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</si>
  <si>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</si>
  <si>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</si>
  <si>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</si>
  <si>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</si>
  <si>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</si>
  <si>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</si>
  <si>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</si>
  <si>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</si>
  <si>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</si>
  <si>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</si>
  <si>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</si>
  <si>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</si>
  <si>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</si>
  <si>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</si>
  <si>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</si>
  <si>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</si>
  <si>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</si>
  <si>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</si>
  <si>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</si>
  <si>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</si>
  <si>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</si>
  <si>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</si>
  <si>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</si>
  <si>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</si>
  <si>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</si>
  <si>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</si>
  <si>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</si>
  <si>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</si>
  <si>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</si>
  <si>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</si>
  <si>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</si>
  <si>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</si>
  <si>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</si>
  <si>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</si>
  <si>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</si>
  <si>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</si>
  <si>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</si>
  <si>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</si>
  <si>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</si>
  <si>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</si>
  <si>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</si>
  <si>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</si>
  <si>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</si>
  <si>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</si>
  <si>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</si>
  <si>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</si>
  <si>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</si>
  <si>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</si>
  <si>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</si>
  <si>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</si>
  <si>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</si>
  <si>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</si>
  <si>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</si>
  <si>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</si>
  <si>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</si>
  <si>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</si>
  <si>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</si>
  <si>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</si>
  <si>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</si>
  <si>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</si>
  <si>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</si>
  <si>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</si>
  <si>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</si>
  <si>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</si>
  <si>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</si>
  <si>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</si>
  <si>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</si>
  <si>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</si>
  <si>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</si>
  <si>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</si>
  <si>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</si>
  <si>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</si>
  <si>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</si>
  <si>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</si>
  <si>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</si>
  <si>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</si>
  <si>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</si>
  <si>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</si>
  <si>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</si>
  <si>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</si>
  <si>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</si>
  <si>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</si>
  <si>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</si>
  <si>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</si>
  <si>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</si>
  <si>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</si>
  <si>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</si>
  <si>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</si>
  <si>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</si>
  <si>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</si>
  <si>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</si>
  <si>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</si>
  <si>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</si>
  <si>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</si>
  <si>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</si>
  <si>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</si>
  <si>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</si>
  <si>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</si>
  <si>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</si>
  <si>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</si>
  <si>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</si>
  <si>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</si>
  <si>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</si>
  <si>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</si>
  <si>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</si>
  <si>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</si>
  <si>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</si>
  <si>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</si>
  <si>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</si>
  <si>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</si>
  <si>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</si>
  <si>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</si>
  <si>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</si>
  <si>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</si>
  <si>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</si>
  <si>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</si>
  <si>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</si>
  <si>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</si>
  <si>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</si>
  <si>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</si>
  <si>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</si>
  <si>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</si>
  <si>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</si>
  <si>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</si>
  <si>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</si>
  <si>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</si>
  <si>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</si>
  <si>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</si>
  <si>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</si>
  <si>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</si>
  <si>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</si>
  <si>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</si>
  <si>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</si>
  <si>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</si>
  <si>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</si>
  <si>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</si>
  <si>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</si>
  <si>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</si>
  <si>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</si>
  <si>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</si>
  <si>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</si>
  <si>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</si>
  <si>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</si>
  <si>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</si>
  <si>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</si>
  <si>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</si>
  <si>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</si>
  <si>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</si>
  <si>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</si>
  <si>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</si>
  <si>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</si>
  <si>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</si>
  <si>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</si>
  <si>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</si>
  <si>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</si>
  <si>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</si>
  <si>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</si>
  <si>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</si>
  <si>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</si>
  <si>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</si>
  <si>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</si>
  <si>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</si>
  <si>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</si>
  <si>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</si>
  <si>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</si>
  <si>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</si>
  <si>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</si>
  <si>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</si>
  <si>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</si>
  <si>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</si>
  <si>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</si>
  <si>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</si>
  <si>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</si>
  <si>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</si>
  <si>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</si>
  <si>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</si>
  <si>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</si>
  <si>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</si>
  <si>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</si>
  <si>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</si>
  <si>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</si>
  <si>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</si>
  <si>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</si>
  <si>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</si>
  <si>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</si>
  <si>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</si>
  <si>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</si>
  <si>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</si>
  <si>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</si>
  <si>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</si>
  <si>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</si>
  <si>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</si>
  <si>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</si>
  <si>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</si>
  <si>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</si>
  <si>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</si>
  <si>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</si>
  <si>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</si>
  <si>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</si>
  <si>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</si>
  <si>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</si>
  <si>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</si>
  <si>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</si>
  <si>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</si>
  <si>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</si>
  <si>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</si>
  <si>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</si>
  <si>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</si>
  <si>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</si>
  <si>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</si>
  <si>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</si>
  <si>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</si>
  <si>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</si>
  <si>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</si>
  <si>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</si>
  <si>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</si>
  <si>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</si>
  <si>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</si>
  <si>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</si>
  <si>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</si>
  <si>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</si>
  <si>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</si>
  <si>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</si>
  <si>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</si>
  <si>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</si>
  <si>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</si>
  <si>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</si>
  <si>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</si>
  <si>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</si>
  <si>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</si>
  <si>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</si>
  <si>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</si>
  <si>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</si>
  <si>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</si>
  <si>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</si>
  <si>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</si>
  <si>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</si>
  <si>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</si>
  <si>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</si>
  <si>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</si>
  <si>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</si>
  <si>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</si>
  <si>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</si>
  <si>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</si>
  <si>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</si>
  <si>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</si>
  <si>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</si>
  <si>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</si>
  <si>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</si>
  <si>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</si>
  <si>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</si>
  <si>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</si>
  <si>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</si>
  <si>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</si>
  <si>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</si>
  <si>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</si>
  <si>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</si>
  <si>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</si>
  <si>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</si>
  <si>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</si>
  <si>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</si>
  <si>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</si>
  <si>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</si>
  <si>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</si>
  <si>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</si>
  <si>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</si>
  <si>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</si>
  <si>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</si>
  <si>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</si>
  <si>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</si>
  <si>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</si>
  <si>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</si>
  <si>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</si>
  <si>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</si>
  <si>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</si>
  <si>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</si>
  <si>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</si>
  <si>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</si>
  <si>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</si>
  <si>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</si>
  <si>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</si>
  <si>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</si>
  <si>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</si>
  <si>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</si>
  <si>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</si>
  <si>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</si>
  <si>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</si>
  <si>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</si>
  <si>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</si>
  <si>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</si>
  <si>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</si>
  <si>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</si>
  <si>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</si>
  <si>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</si>
  <si>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</si>
  <si>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</si>
  <si>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</si>
  <si>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</si>
  <si>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</si>
  <si>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</si>
  <si>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</si>
  <si>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</si>
  <si>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</si>
  <si>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</si>
  <si>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</si>
  <si>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</si>
  <si>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</si>
  <si>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</si>
  <si>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</si>
  <si>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</si>
  <si>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</si>
  <si>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</si>
  <si>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</si>
  <si>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</si>
  <si>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</si>
  <si>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</si>
  <si>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</si>
  <si>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</si>
  <si>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</si>
  <si>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</si>
  <si>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</si>
  <si>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</si>
  <si>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</si>
  <si>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</si>
  <si>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</si>
  <si>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</si>
  <si>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</si>
  <si>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</si>
  <si>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</si>
  <si>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</si>
  <si>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</si>
  <si>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</si>
  <si>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</si>
  <si>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</si>
  <si>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</si>
  <si>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</si>
  <si>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</si>
  <si>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</si>
  <si>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</si>
  <si>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</si>
  <si>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</si>
  <si>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</si>
  <si>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</si>
  <si>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</si>
  <si>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</si>
  <si>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</si>
  <si>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</si>
  <si>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</si>
  <si>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</si>
  <si>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</si>
  <si>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</si>
  <si>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</si>
  <si>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</si>
  <si>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</si>
  <si>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</si>
  <si>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</si>
  <si>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</si>
  <si>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</si>
  <si>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</si>
  <si>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</si>
  <si>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</si>
  <si>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</si>
  <si>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</si>
  <si>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</si>
  <si>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</si>
  <si>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</si>
  <si>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</si>
  <si>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</si>
  <si>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</si>
  <si>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</si>
  <si>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</si>
  <si>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</si>
  <si>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</si>
  <si>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</si>
  <si>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</si>
  <si>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</si>
  <si>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</si>
  <si>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</si>
  <si>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</si>
  <si>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</si>
  <si>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</si>
  <si>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</si>
  <si>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</si>
  <si>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</si>
  <si>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</si>
  <si>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</si>
  <si>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</si>
  <si>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</si>
  <si>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</si>
  <si>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</si>
  <si>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</si>
  <si>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</si>
  <si>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</si>
  <si>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</si>
  <si>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</si>
  <si>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</si>
  <si>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</si>
  <si>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</si>
  <si>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</si>
  <si>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</si>
  <si>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</si>
  <si>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</si>
  <si>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</si>
  <si>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</si>
  <si>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</si>
  <si>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</si>
  <si>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</si>
  <si>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</si>
  <si>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</si>
  <si>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</si>
  <si>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</si>
  <si>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</si>
  <si>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</si>
  <si>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</si>
  <si>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</si>
  <si>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</si>
  <si>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</si>
  <si>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</si>
  <si>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</si>
  <si>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</si>
  <si>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</si>
  <si>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</si>
  <si>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</si>
  <si>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</si>
  <si>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</si>
  <si>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</si>
  <si>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</si>
  <si>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</si>
  <si>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</si>
  <si>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</si>
  <si>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</si>
  <si>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</si>
  <si>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</si>
  <si>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</si>
  <si>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</si>
  <si>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</si>
  <si>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</si>
  <si>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</si>
  <si>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</si>
  <si>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</si>
  <si>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</si>
  <si>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</si>
  <si>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</si>
  <si>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</si>
  <si>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</si>
  <si>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</si>
  <si>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</si>
  <si>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</si>
  <si>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</si>
  <si>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</si>
  <si>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</si>
  <si>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</si>
  <si>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</si>
  <si>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</si>
  <si>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</si>
  <si>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</si>
  <si>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</si>
  <si>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</si>
  <si>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</si>
  <si>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</si>
  <si>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</si>
  <si>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</si>
  <si>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</si>
  <si>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</si>
  <si>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</si>
  <si>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</si>
  <si>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</si>
  <si>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</si>
  <si>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</si>
  <si>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</si>
  <si>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</si>
  <si>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</si>
  <si>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</si>
  <si>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</si>
  <si>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</si>
  <si>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</si>
  <si>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</si>
  <si>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</si>
  <si>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</si>
  <si>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</si>
  <si>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</si>
  <si>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</si>
  <si>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</si>
  <si>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</si>
  <si>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</si>
  <si>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</si>
  <si>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</si>
  <si>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</si>
  <si>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</si>
  <si>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</si>
  <si>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</si>
  <si>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</si>
  <si>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</si>
  <si>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</si>
  <si>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</si>
  <si>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</si>
  <si>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</si>
  <si>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</si>
  <si>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</si>
  <si>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</si>
  <si>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</si>
  <si>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</si>
  <si>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</si>
  <si>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</si>
  <si>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</si>
  <si>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</si>
  <si>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</si>
  <si>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</si>
  <si>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</si>
  <si>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</si>
  <si>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</si>
  <si>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</si>
  <si>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</si>
  <si>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</si>
  <si>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</si>
  <si>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</si>
  <si>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</si>
  <si>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</si>
  <si>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</si>
  <si>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</si>
  <si>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</si>
  <si>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</si>
  <si>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</si>
  <si>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</si>
  <si>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</si>
  <si>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</si>
  <si>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</si>
  <si>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</si>
  <si>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</si>
  <si>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</si>
  <si>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</si>
  <si>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</si>
  <si>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</si>
  <si>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</si>
  <si>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</si>
  <si>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</si>
  <si>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</si>
  <si>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</si>
  <si>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</si>
  <si>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</si>
  <si>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</si>
  <si>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</si>
  <si>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</si>
  <si>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</si>
  <si>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</si>
  <si>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</si>
  <si>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</si>
  <si>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</si>
  <si>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</si>
  <si>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</si>
  <si>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</si>
  <si>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</si>
  <si>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</si>
  <si>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</si>
  <si>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</si>
  <si>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</si>
  <si>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</si>
  <si>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</si>
  <si>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</si>
  <si>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</si>
  <si>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</si>
  <si>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</si>
  <si>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</si>
  <si>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</si>
  <si>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</si>
  <si>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</si>
  <si>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</si>
  <si>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</si>
  <si>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</si>
  <si>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</si>
  <si>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</si>
  <si>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</si>
  <si>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</si>
  <si>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</si>
  <si>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</si>
  <si>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</si>
  <si>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</si>
  <si>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</si>
  <si>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</si>
  <si>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</si>
  <si>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</si>
  <si>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</si>
  <si>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</si>
  <si>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</si>
  <si>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</si>
  <si>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</si>
  <si>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</si>
  <si>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</si>
  <si>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</si>
  <si>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</si>
  <si>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</si>
  <si>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</si>
  <si>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</si>
  <si>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</si>
  <si>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</si>
  <si>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</si>
  <si>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</si>
  <si>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</si>
  <si>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</si>
  <si>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</si>
  <si>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</si>
  <si>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</si>
  <si>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</si>
  <si>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</si>
  <si>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</si>
  <si>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</si>
  <si>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</si>
  <si>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</si>
  <si>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</si>
  <si>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</si>
  <si>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</si>
  <si>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</si>
  <si>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</si>
  <si>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</si>
  <si>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</si>
  <si>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</si>
  <si>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</si>
  <si>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</si>
  <si>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</si>
  <si>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</si>
  <si>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</si>
  <si>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</si>
  <si>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</si>
  <si>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</si>
  <si>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</si>
  <si>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</si>
  <si>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</si>
  <si>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</si>
  <si>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</si>
  <si>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</si>
  <si>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</si>
  <si>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</si>
  <si>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</si>
  <si>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</si>
  <si>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</si>
  <si>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</si>
  <si>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</si>
  <si>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</si>
  <si>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</si>
  <si>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</si>
  <si>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</si>
  <si>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</si>
  <si>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</si>
  <si>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</si>
  <si>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</si>
  <si>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</si>
  <si>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</si>
  <si>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</si>
  <si>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</si>
  <si>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</si>
  <si>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</si>
  <si>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</si>
  <si>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</si>
  <si>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</si>
  <si>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</si>
  <si>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</si>
  <si>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</si>
  <si>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</si>
  <si>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</si>
  <si>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</si>
  <si>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</si>
  <si>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</si>
  <si>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</si>
  <si>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</si>
  <si>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</si>
  <si>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</si>
  <si>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</si>
  <si>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</si>
  <si>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</si>
  <si>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</si>
  <si>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</si>
  <si>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</si>
  <si>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</si>
  <si>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</si>
  <si>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</si>
  <si>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</si>
  <si>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</si>
  <si>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</si>
  <si>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</si>
  <si>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</si>
  <si>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</si>
  <si>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</si>
  <si>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</si>
  <si>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</si>
  <si>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</si>
  <si>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</si>
  <si>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</si>
  <si>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</si>
  <si>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</si>
  <si>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</si>
  <si>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</si>
  <si>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</si>
  <si>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</si>
  <si>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</si>
  <si>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</si>
  <si>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</si>
  <si>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</si>
  <si>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</si>
  <si>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</si>
  <si>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</si>
  <si>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</si>
  <si>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</si>
  <si>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</si>
  <si>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</si>
  <si>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</si>
  <si>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</si>
  <si>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</si>
  <si>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</si>
  <si>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</si>
  <si>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</si>
  <si>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</si>
  <si>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</si>
  <si>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</si>
  <si>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</si>
  <si>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</si>
  <si>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</si>
  <si>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</si>
  <si>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</si>
  <si>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</si>
  <si>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</si>
  <si>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</si>
  <si>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</si>
  <si>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</si>
  <si>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</si>
  <si>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</si>
  <si>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</si>
  <si>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</si>
  <si>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</si>
  <si>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</si>
  <si>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</si>
  <si>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</si>
  <si>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</si>
  <si>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</si>
  <si>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</si>
  <si>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</si>
  <si>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</si>
  <si>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</si>
  <si>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</si>
  <si>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</si>
  <si>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</si>
  <si>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</si>
  <si>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</si>
  <si>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</si>
  <si>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</si>
  <si>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</si>
  <si>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</si>
  <si>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</si>
  <si>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</si>
  <si>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</si>
  <si>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</si>
  <si>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</si>
  <si>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</si>
  <si>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</si>
  <si>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</si>
  <si>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</si>
  <si>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</si>
  <si>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</si>
  <si>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</si>
  <si>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</si>
  <si>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</si>
  <si>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</si>
  <si>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</si>
  <si>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</si>
  <si>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</si>
  <si>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</si>
  <si>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</si>
  <si>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</si>
  <si>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</si>
  <si>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</si>
  <si>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</si>
  <si>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</si>
  <si>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</si>
  <si>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</si>
  <si>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</si>
  <si>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</si>
  <si>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</si>
  <si>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</si>
  <si>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</si>
  <si>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</si>
  <si>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</si>
  <si>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</si>
  <si>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</si>
  <si>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</si>
  <si>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</si>
  <si>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</si>
  <si>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</si>
  <si>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</si>
  <si>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</si>
  <si>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</si>
  <si>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</si>
  <si>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</si>
  <si>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</si>
  <si>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</si>
  <si>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</si>
  <si>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</si>
  <si>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</si>
  <si>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</si>
  <si>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</si>
  <si>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</si>
  <si>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</si>
  <si>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</si>
  <si>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</si>
  <si>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</si>
  <si>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</si>
  <si>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</si>
  <si>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</si>
  <si>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</si>
  <si>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</si>
  <si>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</si>
  <si>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</si>
  <si>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</si>
  <si>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</si>
  <si>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</si>
  <si>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</si>
  <si>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</si>
  <si>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</si>
  <si>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</si>
  <si>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</si>
  <si>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</si>
  <si>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</si>
  <si>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</si>
  <si>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</si>
  <si>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</si>
  <si>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</si>
  <si>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</si>
  <si>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</si>
  <si>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</si>
  <si>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</si>
  <si>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</si>
  <si>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</si>
  <si>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</si>
  <si>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</si>
  <si>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</si>
  <si>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</si>
  <si>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</si>
  <si>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</si>
  <si>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</si>
  <si>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</si>
  <si>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</si>
  <si>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</si>
  <si>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</si>
  <si>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</si>
  <si>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</si>
  <si>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</si>
  <si>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</si>
  <si>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</si>
  <si>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</si>
  <si>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</si>
  <si>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</si>
  <si>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</si>
  <si>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</si>
  <si>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</si>
  <si>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</si>
  <si>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</si>
  <si>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</si>
  <si>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</si>
  <si>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</si>
  <si>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</si>
  <si>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</si>
  <si>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</si>
  <si>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</si>
  <si>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</si>
  <si>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</si>
  <si>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</si>
  <si>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</si>
  <si>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</si>
  <si>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</si>
  <si>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</si>
  <si>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</si>
  <si>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</si>
  <si>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</si>
  <si>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</si>
  <si>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</si>
  <si>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</si>
  <si>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</si>
  <si>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</si>
  <si>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</si>
  <si>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</si>
  <si>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</si>
  <si>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</si>
  <si>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</si>
  <si>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</si>
  <si>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</si>
  <si>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</si>
  <si>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</si>
  <si>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</si>
  <si>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</si>
  <si>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</si>
  <si>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</si>
  <si>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</si>
  <si>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</si>
  <si>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</si>
  <si>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</si>
  <si>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</si>
  <si>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</si>
  <si>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</si>
  <si>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</si>
  <si>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</si>
  <si>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</si>
  <si>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</si>
  <si>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</si>
  <si>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</si>
  <si>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</si>
  <si>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</si>
  <si>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</si>
  <si>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</si>
  <si>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</si>
  <si>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</si>
  <si>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</si>
  <si>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</si>
  <si>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</si>
  <si>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</si>
  <si>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</si>
  <si>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</si>
  <si>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</si>
  <si>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</si>
  <si>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</si>
  <si>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</si>
  <si>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</si>
  <si>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</si>
  <si>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</si>
  <si>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</si>
  <si>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</si>
  <si>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</si>
  <si>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</si>
  <si>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</si>
  <si>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</si>
  <si>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</si>
  <si>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</si>
  <si>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</si>
  <si>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</si>
  <si>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</si>
  <si>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</si>
  <si>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</si>
  <si>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</si>
  <si>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</si>
  <si>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</si>
  <si>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</si>
  <si>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</si>
  <si>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</si>
  <si>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</si>
  <si>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</si>
  <si>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</si>
  <si>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</si>
  <si>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</si>
  <si>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</si>
  <si>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</si>
  <si>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</si>
  <si>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</si>
  <si>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</si>
  <si>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</si>
  <si>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</si>
  <si>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</si>
  <si>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</si>
  <si>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</si>
  <si>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</si>
  <si>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</si>
  <si>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</si>
  <si>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</si>
  <si>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</si>
  <si>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</si>
  <si>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</si>
  <si>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</si>
  <si>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</si>
  <si>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</si>
  <si>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</si>
  <si>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</si>
  <si>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</si>
  <si>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</si>
  <si>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</si>
  <si>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</si>
  <si>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</si>
  <si>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</si>
  <si>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</si>
  <si>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</si>
  <si>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</si>
  <si>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</si>
  <si>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</si>
  <si>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</si>
  <si>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</si>
  <si>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</si>
  <si>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</si>
  <si>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</si>
  <si>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</si>
  <si>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</si>
  <si>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</si>
  <si>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</si>
  <si>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</si>
  <si>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</si>
  <si>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</si>
  <si>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</si>
  <si>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</si>
  <si>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</si>
  <si>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</si>
  <si>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</si>
  <si>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</si>
  <si>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</si>
  <si>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</si>
  <si>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</si>
  <si>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</si>
  <si>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</si>
  <si>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</si>
  <si>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</si>
  <si>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</si>
  <si>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</si>
  <si>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</si>
  <si>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</si>
  <si>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</si>
  <si>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</si>
  <si>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</si>
  <si>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</si>
  <si>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</si>
  <si>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</si>
  <si>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</si>
  <si>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</si>
  <si>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</si>
  <si>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</si>
  <si>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</si>
  <si>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</si>
  <si>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</si>
  <si>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</si>
  <si>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</si>
  <si>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</si>
  <si>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</si>
  <si>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</si>
  <si>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</si>
  <si>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</si>
  <si>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</si>
  <si>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</si>
  <si>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</si>
  <si>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</si>
  <si>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</si>
  <si>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</si>
  <si>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</si>
  <si>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</si>
  <si>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</si>
  <si>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</si>
  <si>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</si>
  <si>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</si>
  <si>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</si>
  <si>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</si>
  <si>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</si>
  <si>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</si>
  <si>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</si>
  <si>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</si>
  <si>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</si>
  <si>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</si>
  <si>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</si>
  <si>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</si>
  <si>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</si>
  <si>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</si>
  <si>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</si>
  <si>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</si>
  <si>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</si>
  <si>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</si>
  <si>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</si>
  <si>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</si>
  <si>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</si>
  <si>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</si>
  <si>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</si>
  <si>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</si>
  <si>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</si>
  <si>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</si>
  <si>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</si>
  <si>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</si>
  <si>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</si>
  <si>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</si>
  <si>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</si>
  <si>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</si>
  <si>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</si>
  <si>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</si>
  <si>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</si>
  <si>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</si>
  <si>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</si>
  <si>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</si>
  <si>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</si>
  <si>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</si>
  <si>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</si>
  <si>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</si>
  <si>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</si>
  <si>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</si>
  <si>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</si>
  <si>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</si>
  <si>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</si>
  <si>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</si>
  <si>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</si>
  <si>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</si>
  <si>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</si>
  <si>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</si>
  <si>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</si>
  <si>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</si>
  <si>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</si>
  <si>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</si>
  <si>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</si>
  <si>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</si>
  <si>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</si>
  <si>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</si>
  <si>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</si>
  <si>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</si>
  <si>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</si>
  <si>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</si>
  <si>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</si>
  <si>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</si>
  <si>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</si>
  <si>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</si>
  <si>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</si>
  <si>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</si>
  <si>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</si>
  <si>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</si>
  <si>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</si>
  <si>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</si>
  <si>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</si>
  <si>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</si>
  <si>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</si>
  <si>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</si>
  <si>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</si>
  <si>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</si>
  <si>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</si>
  <si>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</si>
  <si>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</si>
  <si>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</si>
  <si>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</si>
  <si>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</si>
  <si>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</si>
  <si>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</si>
  <si>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</si>
  <si>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</si>
  <si>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</si>
  <si>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</si>
  <si>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</si>
  <si>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</si>
  <si>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</si>
  <si>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</si>
  <si>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</si>
  <si>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</si>
  <si>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</si>
  <si>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</si>
  <si>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</si>
  <si>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</si>
  <si>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</si>
  <si>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</si>
  <si>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</si>
  <si>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</si>
  <si>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</si>
  <si>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</si>
  <si>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</si>
  <si>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</si>
  <si>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</si>
  <si>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</si>
  <si>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</si>
  <si>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</si>
  <si>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</si>
  <si>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</si>
  <si>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</si>
  <si>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</si>
  <si>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</si>
  <si>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</si>
  <si>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</si>
  <si>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</si>
  <si>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</si>
  <si>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</si>
  <si>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</si>
  <si>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</si>
  <si>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</si>
  <si>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</si>
  <si>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</si>
  <si>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</si>
  <si>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</si>
  <si>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</si>
  <si>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</si>
  <si>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</si>
  <si>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</si>
  <si>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</si>
  <si>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</si>
  <si>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</si>
  <si>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</si>
  <si>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</si>
  <si>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</si>
  <si>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</si>
  <si>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</si>
  <si>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</si>
  <si>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</si>
  <si>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</si>
  <si>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</si>
  <si>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</si>
  <si>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</si>
  <si>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</si>
  <si>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</si>
  <si>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</si>
  <si>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</si>
  <si>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</si>
  <si>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</si>
  <si>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</si>
  <si>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</si>
  <si>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</si>
  <si>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</si>
  <si>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</si>
  <si>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</si>
  <si>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</si>
  <si>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</si>
  <si>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</si>
  <si>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</si>
  <si>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</si>
  <si>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</si>
  <si>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</si>
  <si>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</si>
  <si>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</si>
  <si>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</si>
  <si>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</si>
  <si>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</si>
  <si>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</si>
  <si>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</si>
  <si>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</si>
  <si>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</si>
  <si>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</si>
  <si>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</si>
  <si>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</si>
  <si>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</si>
  <si>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</si>
  <si>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</si>
  <si>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</si>
  <si>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</si>
  <si>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</si>
  <si>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</si>
  <si>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</si>
  <si>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</si>
  <si>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</si>
  <si>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</si>
  <si>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</si>
  <si>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</si>
  <si>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</si>
  <si>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</si>
  <si>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</si>
  <si>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</si>
  <si>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</si>
  <si>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</si>
  <si>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</si>
  <si>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</si>
  <si>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</si>
  <si>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</si>
  <si>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</si>
  <si>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</si>
  <si>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</si>
  <si>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</si>
  <si>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</si>
  <si>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</si>
  <si>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</si>
  <si>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</si>
  <si>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</si>
  <si>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</si>
  <si>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</si>
  <si>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</si>
  <si>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</si>
  <si>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</si>
  <si>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</si>
  <si>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</si>
  <si>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</si>
  <si>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</si>
  <si>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</si>
  <si>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</si>
  <si>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</si>
  <si>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</si>
  <si>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</si>
  <si>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</si>
  <si>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</si>
  <si>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</si>
  <si>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</si>
  <si>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</si>
  <si>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</si>
  <si>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</si>
  <si>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</si>
  <si>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</si>
  <si>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</si>
  <si>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</si>
  <si>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</si>
  <si>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</si>
  <si>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</si>
  <si>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</si>
  <si>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</si>
  <si>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</si>
  <si>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</si>
  <si>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</si>
  <si>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</si>
  <si>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</si>
  <si>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</si>
  <si>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</si>
  <si>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</si>
  <si>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</si>
  <si>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</si>
  <si>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</si>
  <si>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</si>
  <si>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</si>
  <si>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</si>
  <si>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</si>
  <si>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</si>
  <si>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</si>
  <si>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</si>
  <si>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</si>
  <si>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</si>
  <si>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</si>
  <si>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</si>
  <si>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</si>
  <si>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</si>
  <si>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</si>
  <si>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</si>
  <si>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</si>
  <si>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</si>
  <si>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</si>
  <si>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</si>
  <si>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</si>
  <si>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</si>
  <si>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</si>
  <si>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</si>
  <si>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</si>
  <si>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</si>
  <si>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</si>
  <si>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</si>
  <si>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</si>
  <si>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</si>
  <si>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</si>
  <si>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</si>
  <si>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</si>
  <si>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</si>
  <si>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</si>
  <si>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</si>
  <si>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</si>
  <si>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</si>
  <si>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</si>
  <si>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</si>
  <si>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</si>
  <si>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</si>
  <si>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</si>
  <si>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</si>
  <si>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</si>
  <si>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</si>
  <si>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</si>
  <si>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</si>
  <si>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</si>
  <si>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</si>
  <si>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</si>
  <si>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</si>
  <si>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</si>
  <si>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</si>
  <si>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</si>
  <si>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</si>
  <si>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</si>
  <si>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</si>
  <si>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</si>
  <si>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</si>
  <si>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</si>
  <si>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</si>
  <si>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</si>
  <si>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</si>
  <si>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</si>
  <si>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</si>
  <si>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</si>
  <si>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</si>
  <si>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</si>
  <si>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</si>
  <si>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</si>
  <si>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</si>
  <si>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</si>
  <si>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</si>
  <si>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</si>
  <si>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</si>
  <si>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</si>
  <si>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</si>
  <si>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</si>
  <si>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</si>
  <si>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</si>
  <si>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</si>
  <si>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</si>
  <si>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</si>
  <si>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</si>
  <si>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</si>
  <si>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</si>
  <si>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</si>
  <si>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</si>
  <si>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</si>
  <si>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</si>
  <si>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</si>
  <si>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</si>
  <si>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</si>
  <si>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</si>
  <si>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</si>
  <si>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</si>
  <si>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</si>
  <si>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</si>
  <si>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</si>
  <si>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</si>
  <si>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</si>
  <si>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</si>
  <si>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</si>
  <si>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</si>
  <si>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</si>
  <si>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</si>
  <si>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</si>
  <si>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</si>
  <si>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</si>
  <si>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</si>
  <si>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</si>
  <si>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</si>
  <si>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</si>
  <si>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</si>
  <si>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</si>
  <si>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</si>
  <si>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</si>
  <si>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</si>
  <si>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</si>
  <si>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</si>
  <si>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</si>
  <si>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</si>
  <si>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</si>
  <si>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</si>
  <si>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</si>
  <si>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</si>
  <si>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</si>
  <si>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</si>
  <si>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</si>
  <si>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</si>
  <si>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</si>
  <si>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</si>
  <si>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</si>
  <si>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</si>
  <si>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</si>
  <si>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</si>
  <si>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</si>
  <si>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</si>
  <si>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</si>
  <si>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</si>
  <si>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</si>
  <si>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</si>
  <si>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</si>
  <si>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</si>
  <si>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</si>
  <si>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</si>
  <si>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</si>
  <si>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</si>
  <si>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</si>
  <si>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</si>
  <si>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</si>
  <si>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</si>
  <si>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</si>
  <si>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</si>
  <si>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</si>
  <si>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</si>
  <si>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</si>
  <si>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</si>
  <si>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</si>
  <si>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</si>
  <si>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</si>
  <si>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</si>
  <si>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</si>
  <si>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</si>
  <si>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</si>
  <si>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</si>
  <si>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</si>
  <si>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</si>
  <si>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</si>
  <si>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</si>
  <si>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</si>
  <si>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</si>
  <si>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</si>
  <si>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</si>
  <si>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</si>
  <si>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</si>
  <si>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</si>
  <si>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</si>
  <si>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</si>
  <si>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</si>
  <si>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</si>
  <si>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</si>
  <si>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</si>
  <si>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</si>
  <si>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</si>
  <si>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</si>
  <si>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</si>
  <si>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</si>
  <si>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</si>
  <si>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</si>
  <si>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</si>
  <si>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</si>
  <si>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</si>
  <si>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</si>
  <si>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</si>
  <si>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</si>
  <si>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</si>
  <si>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</si>
  <si>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</si>
  <si>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</si>
  <si>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</si>
  <si>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</si>
  <si>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</si>
  <si>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</si>
  <si>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</si>
  <si>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</si>
  <si>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</si>
  <si>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</si>
  <si>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</si>
  <si>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</si>
  <si>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</si>
  <si>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</si>
  <si>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</si>
  <si>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</si>
  <si>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</si>
  <si>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</si>
  <si>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</si>
  <si>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</si>
  <si>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</si>
  <si>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</si>
  <si>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</si>
  <si>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</si>
  <si>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</si>
  <si>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</si>
  <si>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</si>
  <si>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</si>
  <si>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</si>
  <si>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</si>
  <si>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</si>
  <si>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</si>
  <si>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</si>
  <si>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</si>
  <si>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</si>
  <si>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</si>
  <si>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</si>
  <si>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</si>
  <si>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</si>
  <si>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</si>
  <si>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</si>
  <si>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</si>
  <si>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</si>
  <si>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</si>
  <si>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</si>
  <si>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</si>
  <si>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</si>
  <si>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</si>
  <si>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</si>
  <si>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</si>
  <si>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</si>
  <si>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</si>
  <si>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</si>
  <si>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</si>
  <si>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</si>
  <si>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</si>
  <si>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</si>
  <si>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</si>
  <si>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</si>
  <si>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</si>
  <si>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</si>
  <si>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</si>
  <si>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</si>
  <si>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</si>
  <si>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</si>
  <si>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</si>
  <si>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</si>
  <si>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</si>
  <si>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</si>
  <si>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</si>
  <si>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</si>
  <si>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</si>
  <si>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</si>
  <si>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</si>
  <si>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</si>
  <si>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</si>
  <si>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</si>
  <si>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</si>
  <si>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</si>
  <si>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</si>
  <si>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</si>
  <si>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</si>
  <si>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</si>
  <si>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</si>
  <si>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</si>
  <si>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</si>
  <si>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</si>
  <si>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</si>
  <si>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</si>
  <si>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</si>
  <si>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</si>
  <si>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</si>
  <si>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</si>
  <si>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</si>
  <si>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</si>
  <si>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</si>
  <si>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</si>
  <si>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</si>
  <si>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</si>
  <si>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</si>
  <si>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</si>
  <si>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</si>
  <si>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</si>
  <si>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</si>
  <si>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</si>
  <si>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</si>
  <si>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</si>
  <si>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</si>
  <si>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</si>
  <si>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</si>
  <si>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</si>
  <si>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</si>
  <si>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</si>
  <si>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</si>
  <si>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</si>
  <si>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</si>
  <si>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</si>
  <si>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</si>
  <si>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</si>
  <si>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</si>
  <si>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</si>
  <si>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</si>
  <si>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</si>
  <si>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</si>
  <si>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</si>
  <si>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</si>
  <si>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</si>
  <si>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</si>
  <si>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</si>
  <si>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</si>
  <si>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</si>
  <si>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</si>
  <si>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</si>
  <si>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</si>
  <si>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</si>
  <si>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</si>
  <si>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</si>
  <si>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</si>
  <si>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</si>
  <si>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</si>
  <si>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</si>
  <si>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</si>
  <si>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</si>
  <si>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</si>
  <si>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</si>
  <si>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</si>
  <si>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</si>
  <si>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</si>
  <si>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</si>
  <si>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</si>
  <si>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</si>
  <si>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</si>
  <si>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</si>
  <si>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</si>
  <si>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</si>
  <si>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</si>
  <si>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</si>
  <si>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</si>
  <si>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</si>
  <si>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</si>
  <si>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</si>
  <si>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</si>
  <si>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</si>
  <si>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</si>
  <si>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</si>
  <si>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</si>
  <si>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</si>
  <si>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</si>
  <si>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</si>
  <si>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</si>
  <si>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</si>
  <si>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</si>
  <si>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</si>
  <si>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</si>
  <si>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</si>
  <si>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</si>
  <si>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</si>
  <si>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</si>
  <si>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</si>
  <si>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</si>
  <si>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</si>
  <si>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</si>
  <si>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</si>
  <si>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</si>
  <si>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</si>
  <si>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</si>
  <si>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</si>
  <si>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</si>
  <si>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</si>
  <si>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</si>
  <si>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</si>
  <si>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</si>
  <si>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</si>
  <si>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</si>
  <si>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</si>
  <si>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</si>
  <si>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</si>
  <si>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</si>
  <si>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</si>
  <si>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</si>
  <si>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</si>
  <si>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</si>
  <si>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</si>
  <si>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</si>
  <si>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</si>
  <si>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</si>
  <si>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</si>
  <si>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</si>
  <si>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</si>
  <si>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</si>
  <si>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</si>
  <si>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</si>
  <si>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</si>
  <si>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</si>
  <si>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</si>
  <si>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</si>
  <si>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</si>
  <si>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</si>
  <si>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</si>
  <si>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</si>
  <si>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</si>
  <si>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</si>
  <si>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</si>
  <si>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</si>
  <si>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</si>
  <si>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</si>
  <si>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</si>
  <si>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</si>
  <si>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</si>
  <si>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</si>
  <si>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</si>
  <si>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</si>
  <si>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</si>
  <si>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</si>
  <si>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</si>
  <si>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</si>
  <si>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</si>
  <si>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</si>
  <si>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</si>
  <si>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</si>
  <si>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</si>
  <si>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</si>
  <si>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</si>
  <si>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</si>
  <si>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</si>
  <si>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</si>
  <si>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</si>
  <si>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</si>
  <si>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</si>
  <si>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</si>
  <si>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</si>
  <si>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</si>
  <si>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</si>
  <si>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</si>
  <si>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</si>
  <si>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</si>
  <si>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</si>
  <si>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</si>
  <si>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</si>
  <si>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</si>
  <si>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</si>
  <si>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</si>
  <si>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</si>
  <si>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</si>
  <si>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</si>
  <si>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</si>
  <si>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</si>
  <si>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</si>
  <si>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</si>
  <si>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</si>
  <si>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</si>
  <si>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</si>
  <si>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</si>
  <si>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</si>
  <si>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</si>
  <si>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</si>
  <si>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</si>
  <si>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</si>
  <si>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</si>
  <si>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</si>
  <si>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</si>
  <si>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</si>
  <si>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</si>
  <si>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</si>
  <si>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</si>
  <si>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</si>
  <si>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</si>
  <si>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</si>
  <si>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</si>
  <si>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</si>
  <si>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</si>
  <si>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</si>
  <si>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</si>
  <si>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</si>
  <si>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</si>
  <si>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</si>
  <si>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</si>
  <si>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</si>
  <si>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</si>
  <si>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</si>
  <si>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</si>
  <si>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</si>
  <si>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</si>
  <si>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</si>
  <si>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</si>
  <si>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</si>
  <si>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</si>
  <si>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</si>
  <si>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</si>
  <si>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</si>
  <si>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</si>
  <si>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</si>
  <si>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</si>
  <si>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</si>
  <si>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</si>
  <si>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</si>
  <si>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</si>
  <si>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</si>
  <si>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</si>
  <si>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</si>
  <si>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</si>
  <si>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</si>
  <si>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</si>
  <si>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</si>
  <si>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</si>
  <si>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</si>
  <si>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</si>
  <si>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</si>
  <si>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</si>
  <si>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</si>
  <si>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</si>
  <si>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</si>
  <si>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</si>
  <si>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</si>
  <si>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</si>
  <si>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</si>
  <si>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</si>
  <si>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</si>
  <si>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</si>
  <si>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</si>
  <si>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</si>
  <si>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</si>
  <si>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</si>
  <si>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</si>
  <si>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</si>
  <si>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</si>
  <si>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</si>
  <si>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</si>
  <si>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</si>
  <si>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</si>
  <si>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</si>
  <si>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</si>
  <si>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</si>
  <si>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</si>
  <si>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</si>
  <si>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</si>
  <si>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</si>
  <si>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</si>
  <si>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</si>
  <si>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</si>
  <si>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</si>
  <si>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</si>
  <si>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</si>
  <si>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</si>
  <si>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</si>
  <si>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</si>
  <si>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</si>
  <si>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</si>
  <si>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</si>
  <si>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</si>
  <si>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</si>
  <si>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</si>
  <si>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</si>
  <si>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</si>
  <si>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</si>
  <si>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</si>
  <si>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</si>
  <si>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</si>
  <si>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</si>
  <si>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</si>
  <si>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</si>
  <si>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</si>
  <si>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</si>
  <si>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</si>
  <si>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</si>
  <si>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</si>
  <si>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</si>
  <si>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</si>
  <si>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</si>
  <si>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</si>
  <si>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</si>
  <si>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</si>
  <si>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</si>
  <si>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</si>
  <si>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</si>
  <si>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</si>
  <si>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</si>
  <si>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</si>
  <si>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</si>
  <si>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</si>
  <si>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</si>
  <si>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</si>
  <si>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</si>
  <si>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</si>
  <si>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</si>
  <si>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</si>
  <si>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</si>
  <si>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</si>
  <si>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</si>
  <si>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</si>
  <si>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</si>
  <si>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</si>
  <si>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</si>
  <si>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</si>
  <si>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</si>
  <si>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</si>
  <si>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</si>
  <si>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</si>
  <si>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</si>
  <si>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</si>
  <si>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</si>
  <si>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</si>
  <si>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</si>
  <si>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</si>
  <si>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</si>
  <si>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</si>
  <si>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</si>
  <si>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</si>
  <si>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</si>
  <si>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</si>
  <si>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</si>
  <si>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</si>
  <si>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</si>
  <si>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</si>
  <si>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</si>
  <si>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</si>
  <si>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</si>
  <si>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</si>
  <si>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</si>
  <si>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</si>
  <si>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</si>
  <si>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</si>
  <si>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</si>
  <si>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</si>
  <si>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</si>
  <si>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</si>
  <si>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</si>
  <si>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</si>
  <si>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</si>
  <si>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</si>
  <si>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</si>
  <si>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</si>
  <si>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</si>
  <si>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</si>
  <si>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</si>
  <si>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</si>
  <si>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</si>
  <si>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</si>
  <si>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</si>
  <si>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</si>
  <si>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</si>
  <si>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</si>
  <si>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</si>
  <si>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</si>
  <si>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</si>
  <si>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</si>
  <si>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</si>
  <si>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</si>
  <si>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</si>
  <si>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</si>
  <si>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</si>
  <si>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</si>
  <si>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</si>
  <si>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</si>
  <si>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</si>
  <si>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</si>
  <si>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</si>
  <si>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</si>
  <si>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</si>
  <si>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</si>
  <si>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</si>
  <si>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</si>
  <si>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</si>
  <si>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</si>
  <si>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</si>
  <si>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</si>
  <si>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</si>
  <si>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</si>
  <si>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</si>
  <si>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</si>
  <si>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</si>
  <si>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</si>
  <si>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</si>
  <si>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</si>
  <si>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</si>
  <si>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</si>
  <si>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</si>
  <si>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</si>
  <si>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</si>
  <si>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</si>
  <si>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</si>
  <si>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</si>
  <si>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</si>
  <si>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</si>
  <si>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</si>
  <si>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</si>
  <si>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</si>
  <si>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</si>
  <si>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</si>
  <si>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</si>
  <si>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</si>
  <si>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</si>
  <si>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</si>
  <si>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</si>
  <si>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</si>
  <si>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</si>
  <si>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</si>
  <si>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</si>
  <si>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</si>
  <si>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</si>
  <si>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</si>
  <si>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</si>
  <si>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</si>
  <si>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</si>
  <si>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</si>
  <si>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</si>
  <si>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</si>
  <si>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</si>
  <si>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</si>
  <si>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</si>
  <si>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</si>
  <si>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</si>
  <si>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</si>
  <si>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</si>
  <si>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</si>
  <si>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</si>
  <si>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</si>
  <si>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</si>
  <si>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</si>
  <si>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</si>
  <si>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</si>
  <si>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</si>
  <si>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</si>
  <si>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</si>
  <si>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</si>
  <si>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</si>
  <si>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</si>
  <si>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</si>
  <si>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</si>
  <si>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</si>
  <si>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</si>
  <si>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</si>
  <si>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</si>
  <si>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</si>
  <si>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</si>
  <si>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</si>
  <si>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</si>
  <si>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</si>
  <si>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</si>
  <si>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</si>
  <si>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</si>
  <si>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</si>
  <si>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</si>
  <si>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</si>
  <si>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</si>
  <si>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</si>
  <si>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</si>
  <si>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</si>
  <si>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</si>
  <si>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</si>
  <si>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</si>
  <si>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</si>
  <si>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</si>
  <si>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</si>
  <si>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</si>
  <si>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</si>
  <si>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</si>
  <si>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</si>
  <si>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</si>
  <si>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</si>
  <si>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</si>
  <si>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</si>
  <si>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</si>
  <si>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</si>
  <si>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</si>
  <si>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</si>
  <si>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</si>
  <si>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</si>
  <si>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</si>
  <si>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</si>
  <si>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</si>
  <si>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</si>
  <si>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</si>
  <si>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</si>
  <si>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</si>
  <si>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</si>
  <si>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</si>
  <si>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</si>
  <si>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</si>
  <si>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</si>
  <si>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</si>
  <si>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</si>
  <si>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</si>
  <si>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</si>
  <si>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</si>
  <si>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</si>
  <si>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</si>
  <si>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</si>
  <si>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</si>
  <si>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</si>
  <si>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</si>
  <si>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</si>
  <si>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</si>
  <si>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</si>
  <si>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</si>
  <si>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</si>
  <si>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</si>
  <si>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</si>
  <si>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</si>
  <si>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</si>
  <si>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</si>
  <si>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</si>
  <si>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</si>
  <si>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</si>
  <si>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</si>
  <si>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</si>
  <si>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</si>
  <si>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</si>
  <si>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</si>
  <si>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</si>
  <si>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</si>
  <si>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</si>
  <si>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</si>
  <si>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</si>
  <si>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</si>
  <si>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</si>
  <si>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</si>
  <si>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</si>
  <si>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</si>
  <si>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</si>
  <si>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</si>
  <si>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</si>
  <si>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</si>
  <si>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</si>
  <si>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</si>
  <si>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</si>
  <si>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</si>
  <si>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</si>
  <si>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</si>
  <si>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</si>
  <si>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</si>
  <si>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</si>
  <si>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</si>
  <si>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</si>
  <si>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</si>
  <si>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</si>
  <si>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</si>
  <si>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</si>
  <si>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</si>
  <si>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</si>
  <si>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</si>
  <si>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</si>
  <si>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</si>
  <si>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</si>
  <si>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</si>
  <si>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</si>
  <si>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</si>
  <si>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</si>
  <si>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</si>
  <si>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</si>
  <si>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</si>
  <si>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</si>
  <si>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</si>
  <si>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</si>
  <si>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</si>
  <si>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</si>
  <si>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</si>
  <si>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</si>
  <si>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</si>
  <si>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</si>
  <si>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</si>
  <si>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</si>
  <si>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</si>
  <si>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</si>
  <si>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</si>
  <si>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</si>
  <si>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</si>
  <si>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</si>
  <si>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</si>
  <si>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</si>
  <si>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</si>
  <si>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</si>
  <si>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</si>
  <si>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</si>
  <si>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</si>
  <si>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</si>
  <si>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</si>
  <si>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</si>
  <si>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</si>
  <si>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</si>
  <si>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</si>
  <si>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</si>
  <si>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</si>
  <si>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</si>
  <si>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</si>
  <si>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</si>
  <si>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</si>
  <si>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</si>
  <si>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</si>
  <si>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</si>
  <si>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</si>
  <si>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</si>
  <si>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</si>
  <si>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</si>
  <si>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</si>
  <si>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</si>
  <si>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</si>
  <si>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</si>
  <si>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</si>
  <si>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</si>
  <si>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</si>
  <si>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</si>
  <si>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</si>
  <si>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</si>
  <si>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</si>
  <si>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</si>
  <si>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</si>
  <si>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</si>
  <si>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</si>
  <si>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</si>
  <si>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</si>
  <si>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</si>
  <si>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</si>
  <si>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</si>
  <si>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</si>
  <si>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</si>
  <si>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</si>
  <si>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</si>
  <si>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</si>
  <si>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</si>
  <si>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</si>
  <si>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</si>
  <si>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</si>
  <si>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</si>
  <si>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</si>
  <si>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</si>
  <si>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</si>
  <si>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</si>
  <si>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</si>
  <si>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</si>
  <si>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</si>
  <si>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</si>
  <si>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</si>
  <si>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</si>
  <si>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</si>
  <si>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</si>
  <si>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</si>
  <si>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</si>
  <si>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</si>
  <si>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</si>
  <si>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</si>
  <si>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</si>
  <si>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</si>
  <si>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</si>
  <si>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</si>
  <si>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</si>
  <si>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</si>
  <si>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</si>
  <si>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</si>
  <si>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</si>
  <si>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</si>
  <si>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</si>
  <si>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</si>
  <si>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</si>
  <si>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</si>
  <si>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</si>
  <si>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</si>
  <si>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</si>
  <si>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</si>
  <si>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</si>
  <si>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</si>
  <si>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</si>
  <si>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</si>
  <si>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</si>
  <si>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</si>
  <si>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</si>
  <si>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</si>
  <si>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</si>
  <si>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</si>
  <si>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</si>
  <si>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</si>
  <si>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</si>
  <si>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</si>
  <si>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</si>
  <si>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</si>
  <si>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</si>
  <si>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</si>
  <si>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</si>
  <si>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</si>
  <si>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</si>
  <si>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</si>
  <si>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</si>
  <si>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</si>
  <si>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</si>
  <si>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</si>
  <si>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</si>
  <si>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</si>
  <si>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</si>
  <si>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</si>
  <si>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</si>
  <si>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</si>
  <si>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</si>
  <si>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</si>
  <si>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</si>
  <si>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</si>
  <si>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</si>
  <si>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</si>
  <si>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</si>
  <si>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</si>
  <si>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</si>
  <si>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</si>
  <si>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</si>
  <si>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</si>
  <si>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</si>
  <si>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</si>
  <si>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</si>
  <si>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</si>
  <si>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</si>
  <si>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</si>
  <si>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</si>
  <si>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</si>
  <si>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</si>
  <si>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</si>
  <si>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</si>
  <si>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</si>
  <si>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</si>
  <si>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</si>
  <si>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</si>
  <si>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</si>
  <si>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</si>
  <si>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</si>
  <si>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</si>
  <si>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</si>
  <si>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</si>
  <si>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</si>
  <si>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</si>
  <si>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</si>
  <si>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</si>
  <si>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</si>
  <si>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</si>
  <si>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</si>
  <si>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</si>
  <si>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</si>
  <si>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</si>
  <si>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</si>
  <si>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</si>
  <si>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</si>
  <si>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</si>
  <si>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</si>
  <si>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</si>
  <si>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</si>
  <si>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</si>
  <si>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</si>
  <si>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</si>
  <si>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</si>
  <si>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</si>
  <si>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</si>
  <si>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</si>
  <si>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</si>
  <si>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</si>
  <si>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</si>
  <si>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</si>
  <si>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</si>
  <si>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</si>
  <si>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</si>
  <si>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</si>
  <si>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</si>
  <si>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</si>
  <si>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</si>
  <si>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</si>
  <si>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</si>
  <si>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</si>
  <si>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</si>
  <si>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</si>
  <si>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</si>
  <si>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</si>
  <si>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</si>
  <si>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</si>
  <si>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</si>
  <si>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</si>
  <si>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</si>
  <si>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</si>
  <si>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</si>
  <si>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</si>
  <si>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</si>
  <si>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</si>
  <si>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</si>
  <si>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</si>
  <si>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</si>
  <si>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</si>
  <si>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</si>
  <si>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</si>
  <si>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</si>
  <si>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</si>
  <si>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</si>
  <si>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</si>
  <si>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</si>
  <si>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</si>
  <si>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</si>
  <si>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</si>
  <si>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</si>
  <si>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</si>
  <si>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</si>
  <si>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</si>
  <si>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</si>
  <si>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</si>
  <si>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</si>
  <si>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</si>
  <si>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</si>
  <si>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</si>
  <si>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</si>
  <si>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</si>
  <si>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</si>
  <si>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</si>
  <si>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</si>
  <si>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</si>
  <si>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</si>
  <si>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</si>
  <si>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</si>
  <si>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</si>
  <si>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</si>
  <si>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</si>
  <si>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</si>
  <si>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</si>
  <si>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</si>
  <si>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</si>
  <si>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</si>
  <si>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</si>
  <si>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</si>
  <si>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</si>
  <si>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</si>
  <si>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</si>
  <si>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</si>
  <si>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</si>
  <si>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</si>
  <si>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</si>
  <si>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</si>
  <si>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</si>
  <si>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</si>
  <si>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</si>
  <si>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</si>
  <si>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</si>
  <si>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</si>
  <si>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</si>
  <si>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</si>
  <si>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</si>
  <si>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</si>
  <si>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</si>
  <si>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</si>
  <si>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</si>
  <si>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</si>
  <si>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</si>
  <si>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</si>
  <si>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</si>
  <si>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</si>
  <si>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</si>
  <si>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</si>
  <si>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</si>
  <si>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</si>
  <si>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</si>
  <si>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</si>
  <si>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</si>
  <si>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</si>
  <si>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</si>
  <si>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</si>
  <si>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</si>
  <si>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</si>
  <si>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</si>
  <si>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</si>
  <si>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</si>
  <si>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</si>
  <si>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</si>
  <si>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</si>
  <si>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</si>
  <si>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</si>
  <si>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</si>
  <si>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</si>
  <si>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</si>
  <si>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</si>
  <si>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</si>
  <si>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</si>
  <si>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</si>
  <si>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</si>
  <si>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</si>
  <si>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</si>
  <si>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</si>
  <si>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</si>
  <si>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</si>
  <si>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</si>
  <si>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</si>
  <si>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</si>
  <si>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</si>
  <si>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</si>
  <si>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</si>
  <si>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</si>
  <si>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</si>
  <si>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</si>
  <si>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</si>
  <si>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</si>
  <si>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</si>
  <si>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</si>
  <si>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</si>
  <si>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</si>
  <si>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</si>
  <si>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</si>
  <si>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</si>
  <si>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</si>
  <si>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</si>
  <si>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</si>
  <si>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</si>
  <si>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</si>
  <si>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</si>
  <si>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</si>
  <si>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</si>
  <si>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</si>
  <si>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</si>
  <si>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</si>
  <si>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</si>
  <si>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</si>
  <si>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</si>
  <si>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</si>
  <si>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</si>
  <si>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</si>
  <si>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</si>
  <si>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</si>
  <si>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</si>
  <si>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</si>
  <si>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GRADITELJSKA TEHNIČKA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</si>
</sst>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10301730</v>
      </c>
      <c r="D2" s="6">
        <f>'PR-RAS'!E6</f>
        <v>11118900.849999998</v>
      </c>
      <c r="E2" s="6">
        <v>0</v>
      </c>
      <c r="F2" s="6">
        <v>0</v>
      </c>
      <c r="G2" s="7">
        <f t="shared" ref="G2:G264" si="0">(B2/1000)*(C2*1+D2*2)</f>
        <v>32539.531699999996</v>
      </c>
      <c r="H2" s="7">
        <f t="shared" ref="H2:H264" si="1">ABS(C2-ROUND(C2,0))+ABS(D2-ROUND(D2,0))</f>
        <v>0.15000000223517418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8559865</v>
      </c>
      <c r="D46" s="1">
        <f>'PR-RAS'!E50</f>
        <v>8945270.0999999996</v>
      </c>
      <c r="E46" s="1">
        <v>0</v>
      </c>
      <c r="F46" s="1">
        <v>0</v>
      </c>
      <c r="G46" s="2">
        <f t="shared" si="0"/>
        <v>1190268.2339999999</v>
      </c>
      <c r="H46" s="2">
        <f t="shared" si="1"/>
        <v>9.999999962747097E-2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118128</v>
      </c>
      <c r="D58" s="1">
        <f>'PR-RAS'!E62</f>
        <v>0</v>
      </c>
      <c r="E58" s="1">
        <v>0</v>
      </c>
      <c r="F58" s="1">
        <v>0</v>
      </c>
      <c r="G58" s="2">
        <f t="shared" si="0"/>
        <v>6733.2960000000003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118128</v>
      </c>
      <c r="D59" s="1">
        <f>'PR-RAS'!E63</f>
        <v>0</v>
      </c>
      <c r="E59" s="1">
        <v>0</v>
      </c>
      <c r="F59" s="1">
        <v>0</v>
      </c>
      <c r="G59" s="2">
        <f t="shared" si="0"/>
        <v>6851.424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8441737</v>
      </c>
      <c r="D64" s="1">
        <f>'PR-RAS'!E68</f>
        <v>8684781.2899999991</v>
      </c>
      <c r="E64" s="1">
        <v>0</v>
      </c>
      <c r="F64" s="1">
        <v>0</v>
      </c>
      <c r="G64" s="2">
        <f t="shared" si="0"/>
        <v>1626111.8735399998</v>
      </c>
      <c r="H64" s="2">
        <f t="shared" si="1"/>
        <v>0.28999999910593033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8441737</v>
      </c>
      <c r="D65" s="1">
        <f>'PR-RAS'!E69</f>
        <v>8680281.2899999991</v>
      </c>
      <c r="E65" s="1">
        <v>0</v>
      </c>
      <c r="F65" s="1">
        <v>0</v>
      </c>
      <c r="G65" s="2">
        <f t="shared" si="0"/>
        <v>1651347.1731199999</v>
      </c>
      <c r="H65" s="2">
        <f t="shared" si="1"/>
        <v>0.28999999910593033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4500</v>
      </c>
      <c r="E66" s="1">
        <v>0</v>
      </c>
      <c r="F66" s="1">
        <v>0</v>
      </c>
      <c r="G66" s="2">
        <f t="shared" si="0"/>
        <v>585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260488.81</v>
      </c>
      <c r="E70" s="1">
        <v>0</v>
      </c>
      <c r="F70" s="1">
        <v>0</v>
      </c>
      <c r="G70" s="2">
        <f t="shared" si="0"/>
        <v>35947.455780000004</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260488.81</v>
      </c>
      <c r="E71" s="1">
        <v>0</v>
      </c>
      <c r="F71" s="1">
        <v>0</v>
      </c>
      <c r="G71" s="2">
        <f t="shared" si="0"/>
        <v>36468.433400000002</v>
      </c>
      <c r="H71" s="2">
        <f t="shared" si="1"/>
        <v>0.19000000000232831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v>
      </c>
      <c r="D78" s="1">
        <f>'PR-RAS'!E82</f>
        <v>13.28</v>
      </c>
      <c r="E78" s="1">
        <v>0</v>
      </c>
      <c r="F78" s="1">
        <v>0</v>
      </c>
      <c r="G78" s="2">
        <f t="shared" si="0"/>
        <v>6.8191199999999998</v>
      </c>
      <c r="H78" s="2">
        <f t="shared" si="1"/>
        <v>0.27999999999999936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v>
      </c>
      <c r="D79" s="1">
        <f>'PR-RAS'!E83</f>
        <v>13.28</v>
      </c>
      <c r="E79" s="1">
        <v>0</v>
      </c>
      <c r="F79" s="1">
        <v>0</v>
      </c>
      <c r="G79" s="2">
        <f t="shared" si="0"/>
        <v>5.0356800000000002</v>
      </c>
      <c r="H79" s="2">
        <f t="shared" si="1"/>
        <v>0.27999999999999936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v>
      </c>
      <c r="D81" s="1">
        <f>'PR-RAS'!E85</f>
        <v>13.28</v>
      </c>
      <c r="E81" s="1">
        <v>0</v>
      </c>
      <c r="F81" s="1">
        <v>0</v>
      </c>
      <c r="G81" s="2">
        <f t="shared" si="0"/>
        <v>5.1648000000000005</v>
      </c>
      <c r="H81" s="2">
        <f t="shared" si="1"/>
        <v>0.27999999999999936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24</v>
      </c>
      <c r="D94" s="1">
        <f>'PR-RAS'!E98</f>
        <v>0</v>
      </c>
      <c r="E94" s="1">
        <v>0</v>
      </c>
      <c r="F94" s="1">
        <v>0</v>
      </c>
      <c r="G94" s="2">
        <f t="shared" si="0"/>
        <v>2.2320000000000002</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24</v>
      </c>
      <c r="D96" s="1">
        <f>'PR-RAS'!E100</f>
        <v>0</v>
      </c>
      <c r="E96" s="1">
        <v>0</v>
      </c>
      <c r="F96" s="1">
        <v>0</v>
      </c>
      <c r="G96" s="2">
        <f t="shared" si="0"/>
        <v>2.2800000000000002</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12879</v>
      </c>
      <c r="D102" s="1">
        <f>'PR-RAS'!E106</f>
        <v>20388.93</v>
      </c>
      <c r="E102" s="1">
        <v>0</v>
      </c>
      <c r="F102" s="1">
        <v>0</v>
      </c>
      <c r="G102" s="2">
        <f t="shared" si="0"/>
        <v>5419.3428600000007</v>
      </c>
      <c r="H102" s="2">
        <f t="shared" si="1"/>
        <v>6.9999999999708962E-2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12879</v>
      </c>
      <c r="D108" s="1">
        <f>'PR-RAS'!E112</f>
        <v>20388.93</v>
      </c>
      <c r="E108" s="1">
        <v>0</v>
      </c>
      <c r="F108" s="1">
        <v>0</v>
      </c>
      <c r="G108" s="2">
        <f t="shared" si="0"/>
        <v>5741.2840200000001</v>
      </c>
      <c r="H108" s="2">
        <f t="shared" si="1"/>
        <v>6.9999999999708962E-2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12879</v>
      </c>
      <c r="D113" s="1">
        <f>'PR-RAS'!E117</f>
        <v>20388.93</v>
      </c>
      <c r="E113" s="1">
        <v>0</v>
      </c>
      <c r="F113" s="1">
        <v>0</v>
      </c>
      <c r="G113" s="2">
        <f t="shared" si="0"/>
        <v>6009.5683200000003</v>
      </c>
      <c r="H113" s="2">
        <f t="shared" si="1"/>
        <v>6.9999999999708962E-2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337293</v>
      </c>
      <c r="D120" s="1">
        <f>'PR-RAS'!E124</f>
        <v>383575.28</v>
      </c>
      <c r="E120" s="1">
        <v>0</v>
      </c>
      <c r="F120" s="1">
        <v>0</v>
      </c>
      <c r="G120" s="2">
        <f t="shared" si="0"/>
        <v>131428.78364000001</v>
      </c>
      <c r="H120" s="2">
        <f t="shared" si="1"/>
        <v>0.28000000002793968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337293</v>
      </c>
      <c r="D121" s="1">
        <f>'PR-RAS'!E125</f>
        <v>383575.28</v>
      </c>
      <c r="E121" s="1">
        <v>0</v>
      </c>
      <c r="F121" s="1">
        <v>0</v>
      </c>
      <c r="G121" s="2">
        <f t="shared" si="0"/>
        <v>132533.22719999999</v>
      </c>
      <c r="H121" s="2">
        <f t="shared" si="1"/>
        <v>0.28000000002793968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337293</v>
      </c>
      <c r="D123" s="1">
        <f>'PR-RAS'!E127</f>
        <v>383575.28</v>
      </c>
      <c r="E123" s="1">
        <v>0</v>
      </c>
      <c r="F123" s="1">
        <v>0</v>
      </c>
      <c r="G123" s="2">
        <f t="shared" si="0"/>
        <v>134742.11431999999</v>
      </c>
      <c r="H123" s="2">
        <f t="shared" si="1"/>
        <v>0.28000000002793968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1391631</v>
      </c>
      <c r="D129" s="1">
        <f>'PR-RAS'!E133</f>
        <v>1769653.26</v>
      </c>
      <c r="E129" s="1">
        <v>0</v>
      </c>
      <c r="F129" s="1">
        <v>0</v>
      </c>
      <c r="G129" s="2">
        <f t="shared" si="0"/>
        <v>631160.00255999994</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1391631</v>
      </c>
      <c r="D130" s="1">
        <f>'PR-RAS'!E134</f>
        <v>1769653.26</v>
      </c>
      <c r="E130" s="1">
        <v>0</v>
      </c>
      <c r="F130" s="1">
        <v>0</v>
      </c>
      <c r="G130" s="2">
        <f t="shared" si="0"/>
        <v>636090.94007999997</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1387122</v>
      </c>
      <c r="D131" s="1">
        <f>'PR-RAS'!E135</f>
        <v>1764961.9</v>
      </c>
      <c r="E131" s="1">
        <v>0</v>
      </c>
      <c r="F131" s="1">
        <v>0</v>
      </c>
      <c r="G131" s="2">
        <f t="shared" si="0"/>
        <v>639215.95400000003</v>
      </c>
      <c r="H131" s="2">
        <f t="shared" si="1"/>
        <v>0.10000000009313226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4509</v>
      </c>
      <c r="D132" s="1">
        <f>'PR-RAS'!E136</f>
        <v>4691.3599999999997</v>
      </c>
      <c r="E132" s="1">
        <v>0</v>
      </c>
      <c r="F132" s="1">
        <v>0</v>
      </c>
      <c r="G132" s="2">
        <f t="shared" si="0"/>
        <v>1819.8153199999999</v>
      </c>
      <c r="H132" s="2">
        <f t="shared" si="1"/>
        <v>0.35999999999967258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10288901</v>
      </c>
      <c r="D147" s="1">
        <f>'PR-RAS'!E151</f>
        <v>10989154.030000001</v>
      </c>
      <c r="E147" s="1">
        <v>0</v>
      </c>
      <c r="F147" s="1">
        <v>0</v>
      </c>
      <c r="G147" s="2">
        <f t="shared" si="0"/>
        <v>4711012.5227600001</v>
      </c>
      <c r="H147" s="2">
        <f t="shared" si="1"/>
        <v>3.0000001192092896E-2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8463831</v>
      </c>
      <c r="D148" s="1">
        <f>'PR-RAS'!E152</f>
        <v>8788186.9100000001</v>
      </c>
      <c r="E148" s="1">
        <v>0</v>
      </c>
      <c r="F148" s="1">
        <v>0</v>
      </c>
      <c r="G148" s="2">
        <f t="shared" si="0"/>
        <v>3827910.1085399999</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7052274</v>
      </c>
      <c r="D149" s="1">
        <f>'PR-RAS'!E153</f>
        <v>7287833.1500000004</v>
      </c>
      <c r="E149" s="1">
        <v>0</v>
      </c>
      <c r="F149" s="1">
        <v>0</v>
      </c>
      <c r="G149" s="2">
        <f t="shared" si="0"/>
        <v>3200935.1644000001</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6763519</v>
      </c>
      <c r="D150" s="1">
        <f>'PR-RAS'!E154</f>
        <v>6907328.2300000004</v>
      </c>
      <c r="E150" s="1">
        <v>0</v>
      </c>
      <c r="F150" s="1">
        <v>0</v>
      </c>
      <c r="G150" s="2">
        <f t="shared" si="0"/>
        <v>3066148.1435400001</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101313</v>
      </c>
      <c r="D152" s="1">
        <f>'PR-RAS'!E156</f>
        <v>185265.24</v>
      </c>
      <c r="E152" s="1">
        <v>0</v>
      </c>
      <c r="F152" s="1">
        <v>0</v>
      </c>
      <c r="G152" s="2">
        <f t="shared" si="0"/>
        <v>71248.365479999993</v>
      </c>
      <c r="H152" s="2">
        <f t="shared" si="1"/>
        <v>0.23999999999068677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187442</v>
      </c>
      <c r="D153" s="1">
        <f>'PR-RAS'!E157</f>
        <v>195239.67999999999</v>
      </c>
      <c r="E153" s="1">
        <v>0</v>
      </c>
      <c r="F153" s="1">
        <v>0</v>
      </c>
      <c r="G153" s="2">
        <f t="shared" si="0"/>
        <v>87844.046719999998</v>
      </c>
      <c r="H153" s="2">
        <f t="shared" si="1"/>
        <v>0.32000000000698492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291050</v>
      </c>
      <c r="D154" s="1">
        <f>'PR-RAS'!E158</f>
        <v>337521.47</v>
      </c>
      <c r="E154" s="1">
        <v>0</v>
      </c>
      <c r="F154" s="1">
        <v>0</v>
      </c>
      <c r="G154" s="2">
        <f t="shared" si="0"/>
        <v>147812.21982</v>
      </c>
      <c r="H154" s="2">
        <f t="shared" si="1"/>
        <v>0.46999999997206032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1120507</v>
      </c>
      <c r="D155" s="1">
        <f>'PR-RAS'!E159</f>
        <v>1162832.29</v>
      </c>
      <c r="E155" s="1">
        <v>0</v>
      </c>
      <c r="F155" s="1">
        <v>0</v>
      </c>
      <c r="G155" s="2">
        <f t="shared" si="0"/>
        <v>530710.42332000006</v>
      </c>
      <c r="H155" s="2">
        <f t="shared" si="1"/>
        <v>0.2900000000372529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1120507</v>
      </c>
      <c r="D157" s="1">
        <f>'PR-RAS'!E161</f>
        <v>1162832.29</v>
      </c>
      <c r="E157" s="1">
        <v>0</v>
      </c>
      <c r="F157" s="1">
        <v>0</v>
      </c>
      <c r="G157" s="2">
        <f t="shared" si="0"/>
        <v>537602.76647999999</v>
      </c>
      <c r="H157" s="2">
        <f t="shared" si="1"/>
        <v>0.2900000000372529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1805496</v>
      </c>
      <c r="D159" s="1">
        <f>'PR-RAS'!E163</f>
        <v>2183678.6500000004</v>
      </c>
      <c r="E159" s="1">
        <v>0</v>
      </c>
      <c r="F159" s="1">
        <v>0</v>
      </c>
      <c r="G159" s="2">
        <f t="shared" si="0"/>
        <v>975310.82140000013</v>
      </c>
      <c r="H159" s="2">
        <f t="shared" si="1"/>
        <v>0.34999999962747097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254278</v>
      </c>
      <c r="D160" s="1">
        <f>'PR-RAS'!E164</f>
        <v>575193.56000000006</v>
      </c>
      <c r="E160" s="1">
        <v>0</v>
      </c>
      <c r="F160" s="1">
        <v>0</v>
      </c>
      <c r="G160" s="2">
        <f t="shared" si="0"/>
        <v>223341.75408000001</v>
      </c>
      <c r="H160" s="2">
        <f t="shared" si="1"/>
        <v>0.43999999994412065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20339</v>
      </c>
      <c r="D161" s="1">
        <f>'PR-RAS'!E165</f>
        <v>290574.02</v>
      </c>
      <c r="E161" s="1">
        <v>0</v>
      </c>
      <c r="F161" s="1">
        <v>0</v>
      </c>
      <c r="G161" s="2">
        <f t="shared" si="0"/>
        <v>96237.926400000011</v>
      </c>
      <c r="H161" s="2">
        <f t="shared" si="1"/>
        <v>2.0000000018626451E-2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229576</v>
      </c>
      <c r="D162" s="1">
        <f>'PR-RAS'!E166</f>
        <v>256353.64</v>
      </c>
      <c r="E162" s="1">
        <v>0</v>
      </c>
      <c r="F162" s="1">
        <v>0</v>
      </c>
      <c r="G162" s="2">
        <f t="shared" si="0"/>
        <v>119507.60808000001</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4363</v>
      </c>
      <c r="D163" s="1">
        <f>'PR-RAS'!E167</f>
        <v>28265.9</v>
      </c>
      <c r="E163" s="1">
        <v>0</v>
      </c>
      <c r="F163" s="1">
        <v>0</v>
      </c>
      <c r="G163" s="2">
        <f t="shared" si="0"/>
        <v>9864.9576000000015</v>
      </c>
      <c r="H163" s="2">
        <f t="shared" si="1"/>
        <v>9.9999999998544808E-2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1164268</v>
      </c>
      <c r="D165" s="1">
        <f>'PR-RAS'!E169</f>
        <v>1144799.67</v>
      </c>
      <c r="E165" s="1">
        <v>0</v>
      </c>
      <c r="F165" s="1">
        <v>0</v>
      </c>
      <c r="G165" s="2">
        <f t="shared" si="0"/>
        <v>566434.24375999998</v>
      </c>
      <c r="H165" s="2">
        <f t="shared" si="1"/>
        <v>0.33000000007450581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80035</v>
      </c>
      <c r="D166" s="1">
        <f>'PR-RAS'!E170</f>
        <v>106979.67</v>
      </c>
      <c r="E166" s="1">
        <v>0</v>
      </c>
      <c r="F166" s="1">
        <v>0</v>
      </c>
      <c r="G166" s="2">
        <f t="shared" si="0"/>
        <v>48509.066099999996</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27377</v>
      </c>
      <c r="D167" s="1">
        <f>'PR-RAS'!E171</f>
        <v>53007.69</v>
      </c>
      <c r="E167" s="1">
        <v>0</v>
      </c>
      <c r="F167" s="1">
        <v>0</v>
      </c>
      <c r="G167" s="2">
        <f t="shared" si="0"/>
        <v>22143.135080000004</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1022659</v>
      </c>
      <c r="D168" s="1">
        <f>'PR-RAS'!E172</f>
        <v>944551.62</v>
      </c>
      <c r="E168" s="1">
        <v>0</v>
      </c>
      <c r="F168" s="1">
        <v>0</v>
      </c>
      <c r="G168" s="2">
        <f t="shared" si="0"/>
        <v>486264.29408000008</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21079</v>
      </c>
      <c r="D169" s="1">
        <f>'PR-RAS'!E173</f>
        <v>31221.02</v>
      </c>
      <c r="E169" s="1">
        <v>0</v>
      </c>
      <c r="F169" s="1">
        <v>0</v>
      </c>
      <c r="G169" s="2">
        <f t="shared" si="0"/>
        <v>14031.534720000001</v>
      </c>
      <c r="H169" s="2">
        <f t="shared" si="1"/>
        <v>2.0000000000436557E-2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11018</v>
      </c>
      <c r="D170" s="1">
        <f>'PR-RAS'!E174</f>
        <v>9039.67</v>
      </c>
      <c r="E170" s="1">
        <v>0</v>
      </c>
      <c r="F170" s="1">
        <v>0</v>
      </c>
      <c r="G170" s="2">
        <f t="shared" si="0"/>
        <v>4917.45046</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2100</v>
      </c>
      <c r="D172" s="1">
        <f>'PR-RAS'!E176</f>
        <v>0</v>
      </c>
      <c r="E172" s="1">
        <v>0</v>
      </c>
      <c r="F172" s="1">
        <v>0</v>
      </c>
      <c r="G172" s="2">
        <f t="shared" si="0"/>
        <v>359.1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357686</v>
      </c>
      <c r="D173" s="1">
        <f>'PR-RAS'!E177</f>
        <v>373748.68000000005</v>
      </c>
      <c r="E173" s="1">
        <v>0</v>
      </c>
      <c r="F173" s="1">
        <v>0</v>
      </c>
      <c r="G173" s="2">
        <f t="shared" si="0"/>
        <v>190091.53792</v>
      </c>
      <c r="H173" s="2">
        <f t="shared" si="1"/>
        <v>0.31999999994877726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12726</v>
      </c>
      <c r="D174" s="1">
        <f>'PR-RAS'!E178</f>
        <v>17347.14</v>
      </c>
      <c r="E174" s="1">
        <v>0</v>
      </c>
      <c r="F174" s="1">
        <v>0</v>
      </c>
      <c r="G174" s="2">
        <f t="shared" si="0"/>
        <v>8203.7084399999985</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177251</v>
      </c>
      <c r="D175" s="1">
        <f>'PR-RAS'!E179</f>
        <v>82597.56</v>
      </c>
      <c r="E175" s="1">
        <v>0</v>
      </c>
      <c r="F175" s="1">
        <v>0</v>
      </c>
      <c r="G175" s="2">
        <f t="shared" si="0"/>
        <v>59585.624879999996</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814</v>
      </c>
      <c r="D176" s="1">
        <f>'PR-RAS'!E180</f>
        <v>3000</v>
      </c>
      <c r="E176" s="1">
        <v>0</v>
      </c>
      <c r="F176" s="1">
        <v>0</v>
      </c>
      <c r="G176" s="2">
        <f t="shared" si="0"/>
        <v>1192.4499999999998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116321</v>
      </c>
      <c r="D177" s="1">
        <f>'PR-RAS'!E181</f>
        <v>133346.39000000001</v>
      </c>
      <c r="E177" s="1">
        <v>0</v>
      </c>
      <c r="F177" s="1">
        <v>0</v>
      </c>
      <c r="G177" s="2">
        <f t="shared" si="0"/>
        <v>67410.425279999996</v>
      </c>
      <c r="H177" s="2">
        <f t="shared" si="1"/>
        <v>0.39000000001396984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13113</v>
      </c>
      <c r="D178" s="1">
        <f>'PR-RAS'!E182</f>
        <v>13243.2</v>
      </c>
      <c r="E178" s="1">
        <v>0</v>
      </c>
      <c r="F178" s="1">
        <v>0</v>
      </c>
      <c r="G178" s="2">
        <f t="shared" si="0"/>
        <v>7009.0937999999996</v>
      </c>
      <c r="H178" s="2">
        <f t="shared" si="1"/>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29400</v>
      </c>
      <c r="D179" s="1">
        <f>'PR-RAS'!E183</f>
        <v>23760</v>
      </c>
      <c r="E179" s="1">
        <v>0</v>
      </c>
      <c r="F179" s="1">
        <v>0</v>
      </c>
      <c r="G179" s="2">
        <f t="shared" si="0"/>
        <v>13691.76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1890</v>
      </c>
      <c r="D180" s="1">
        <f>'PR-RAS'!E184</f>
        <v>14563.04</v>
      </c>
      <c r="E180" s="1">
        <v>0</v>
      </c>
      <c r="F180" s="1">
        <v>0</v>
      </c>
      <c r="G180" s="2">
        <f t="shared" si="0"/>
        <v>5551.8783199999998</v>
      </c>
      <c r="H180" s="2">
        <f t="shared" si="1"/>
        <v>4.0000000000873115E-2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2587</v>
      </c>
      <c r="D181" s="1">
        <f>'PR-RAS'!E185</f>
        <v>9501.76</v>
      </c>
      <c r="E181" s="1">
        <v>0</v>
      </c>
      <c r="F181" s="1">
        <v>0</v>
      </c>
      <c r="G181" s="2">
        <f t="shared" si="0"/>
        <v>3886.2936</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3584</v>
      </c>
      <c r="D182" s="1">
        <f>'PR-RAS'!E186</f>
        <v>76389.59</v>
      </c>
      <c r="E182" s="1">
        <v>0</v>
      </c>
      <c r="F182" s="1">
        <v>0</v>
      </c>
      <c r="G182" s="2">
        <f t="shared" si="0"/>
        <v>28301.735579999997</v>
      </c>
      <c r="H182" s="2">
        <f t="shared" si="1"/>
        <v>0.41000000000349246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29264</v>
      </c>
      <c r="D184" s="1">
        <f>'PR-RAS'!E188</f>
        <v>89936.739999999991</v>
      </c>
      <c r="E184" s="1">
        <v>0</v>
      </c>
      <c r="F184" s="1">
        <v>0</v>
      </c>
      <c r="G184" s="2">
        <f t="shared" si="0"/>
        <v>38272.158839999996</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13488</v>
      </c>
      <c r="D185" s="1">
        <f>'PR-RAS'!E189</f>
        <v>28424.86</v>
      </c>
      <c r="E185" s="1">
        <v>0</v>
      </c>
      <c r="F185" s="1">
        <v>0</v>
      </c>
      <c r="G185" s="2">
        <f t="shared" si="0"/>
        <v>12942.14048</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1916</v>
      </c>
      <c r="D186" s="1">
        <f>'PR-RAS'!E190</f>
        <v>6125.94</v>
      </c>
      <c r="E186" s="1">
        <v>0</v>
      </c>
      <c r="F186" s="1">
        <v>0</v>
      </c>
      <c r="G186" s="2">
        <f t="shared" si="0"/>
        <v>2621.0578</v>
      </c>
      <c r="H186" s="2">
        <f t="shared" si="1"/>
        <v>6.0000000000400178E-2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338</v>
      </c>
      <c r="D187" s="1">
        <f>'PR-RAS'!E191</f>
        <v>7687.85</v>
      </c>
      <c r="E187" s="1">
        <v>0</v>
      </c>
      <c r="F187" s="1">
        <v>0</v>
      </c>
      <c r="G187" s="2">
        <f t="shared" si="0"/>
        <v>2922.7482</v>
      </c>
      <c r="H187" s="2">
        <f t="shared" si="1"/>
        <v>0.1499999999996362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1650</v>
      </c>
      <c r="D188" s="1">
        <f>'PR-RAS'!E192</f>
        <v>1550</v>
      </c>
      <c r="E188" s="1">
        <v>0</v>
      </c>
      <c r="F188" s="1">
        <v>0</v>
      </c>
      <c r="G188" s="2">
        <f t="shared" si="0"/>
        <v>888.25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6562.5</v>
      </c>
      <c r="E189" s="1">
        <v>0</v>
      </c>
      <c r="F189" s="1">
        <v>0</v>
      </c>
      <c r="G189" s="2">
        <f t="shared" si="0"/>
        <v>2467.5</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11872</v>
      </c>
      <c r="D191" s="1">
        <f>'PR-RAS'!E195</f>
        <v>39585.589999999997</v>
      </c>
      <c r="E191" s="1">
        <v>0</v>
      </c>
      <c r="F191" s="1">
        <v>0</v>
      </c>
      <c r="G191" s="2">
        <f t="shared" si="0"/>
        <v>17298.2042</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1854</v>
      </c>
      <c r="D192" s="1">
        <f>'PR-RAS'!E196</f>
        <v>7188.47</v>
      </c>
      <c r="E192" s="1">
        <v>0</v>
      </c>
      <c r="F192" s="1">
        <v>0</v>
      </c>
      <c r="G192" s="2">
        <f t="shared" si="0"/>
        <v>3100.1095399999999</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1854</v>
      </c>
      <c r="D206" s="1">
        <f>'PR-RAS'!E210</f>
        <v>7188.47</v>
      </c>
      <c r="E206" s="1">
        <v>0</v>
      </c>
      <c r="F206" s="1">
        <v>0</v>
      </c>
      <c r="G206" s="2">
        <f t="shared" si="0"/>
        <v>3327.3426999999997</v>
      </c>
      <c r="H206" s="2">
        <f t="shared" si="1"/>
        <v>0.47000000000025466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1679</v>
      </c>
      <c r="D207" s="1">
        <f>'PR-RAS'!E211</f>
        <v>2081.2600000000002</v>
      </c>
      <c r="E207" s="1">
        <v>0</v>
      </c>
      <c r="F207" s="1">
        <v>0</v>
      </c>
      <c r="G207" s="2">
        <f t="shared" si="0"/>
        <v>1203.35312</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v>
      </c>
      <c r="D209" s="1">
        <f>'PR-RAS'!E213</f>
        <v>5107.21</v>
      </c>
      <c r="E209" s="1">
        <v>0</v>
      </c>
      <c r="F209" s="1">
        <v>0</v>
      </c>
      <c r="G209" s="2">
        <f t="shared" si="0"/>
        <v>2160.9993599999998</v>
      </c>
      <c r="H209" s="2">
        <f t="shared" si="1"/>
        <v>0.21000000000003638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2000</v>
      </c>
      <c r="D248" s="1">
        <f>'PR-RAS'!E252</f>
        <v>6000</v>
      </c>
      <c r="E248" s="1">
        <v>0</v>
      </c>
      <c r="F248" s="1">
        <v>0</v>
      </c>
      <c r="G248" s="2">
        <f t="shared" si="0"/>
        <v>3458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2000</v>
      </c>
      <c r="D255" s="1">
        <f>'PR-RAS'!E259</f>
        <v>6000</v>
      </c>
      <c r="E255" s="1">
        <v>0</v>
      </c>
      <c r="F255" s="1">
        <v>0</v>
      </c>
      <c r="G255" s="2">
        <f t="shared" si="0"/>
        <v>3556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2000</v>
      </c>
      <c r="D256" s="1">
        <f>'PR-RAS'!E260</f>
        <v>6000</v>
      </c>
      <c r="E256" s="1">
        <v>0</v>
      </c>
      <c r="F256" s="1">
        <v>0</v>
      </c>
      <c r="G256" s="2">
        <f t="shared" si="0"/>
        <v>3570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15720</v>
      </c>
      <c r="D259" s="1">
        <f>'PR-RAS'!E263</f>
        <v>4100</v>
      </c>
      <c r="E259" s="1">
        <v>0</v>
      </c>
      <c r="F259" s="1">
        <v>0</v>
      </c>
      <c r="G259" s="2">
        <f t="shared" si="0"/>
        <v>6171.3600000000006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15000</v>
      </c>
      <c r="D260" s="1">
        <f>'PR-RAS'!E264</f>
        <v>0</v>
      </c>
      <c r="E260" s="1">
        <v>0</v>
      </c>
      <c r="F260" s="1">
        <v>0</v>
      </c>
      <c r="G260" s="2">
        <f t="shared" si="0"/>
        <v>3885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15000</v>
      </c>
      <c r="D261" s="1">
        <f>'PR-RAS'!E265</f>
        <v>0</v>
      </c>
      <c r="E261" s="1">
        <v>0</v>
      </c>
      <c r="F261" s="1">
        <v>0</v>
      </c>
      <c r="G261" s="2">
        <f t="shared" si="0"/>
        <v>3900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720</v>
      </c>
      <c r="D264" s="1">
        <f>'PR-RAS'!E268</f>
        <v>4100</v>
      </c>
      <c r="E264" s="1">
        <v>0</v>
      </c>
      <c r="F264" s="1">
        <v>0</v>
      </c>
      <c r="G264" s="2">
        <f t="shared" si="0"/>
        <v>2345.96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720</v>
      </c>
      <c r="D265" s="1">
        <f>'PR-RAS'!E269</f>
        <v>0</v>
      </c>
      <c r="E265" s="1">
        <v>0</v>
      </c>
      <c r="F265" s="1">
        <v>0</v>
      </c>
      <c r="G265" s="2">
        <f t="shared" ref="G265:G521" si="8">(B265/1000)*(C265*1+D265*2)</f>
        <v>190.08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4100</v>
      </c>
      <c r="E266" s="1">
        <v>0</v>
      </c>
      <c r="F266" s="1">
        <v>0</v>
      </c>
      <c r="G266" s="2">
        <f t="shared" si="8"/>
        <v>2173</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10288901</v>
      </c>
      <c r="D285" s="1">
        <f>'PR-RAS'!E289</f>
        <v>10989154.030000001</v>
      </c>
      <c r="E285" s="1">
        <v>0</v>
      </c>
      <c r="F285" s="1">
        <v>0</v>
      </c>
      <c r="G285" s="2">
        <f t="shared" si="8"/>
        <v>9163887.37304</v>
      </c>
      <c r="H285" s="2">
        <f t="shared" si="9"/>
        <v>3.0000001192092896E-2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12829</v>
      </c>
      <c r="D286" s="1">
        <f>'PR-RAS'!E290</f>
        <v>129746.81999999657</v>
      </c>
      <c r="E286" s="1">
        <v>0</v>
      </c>
      <c r="F286" s="1">
        <v>0</v>
      </c>
      <c r="G286" s="2">
        <f t="shared" si="8"/>
        <v>77611.952399998045</v>
      </c>
      <c r="H286" s="2">
        <f t="shared" si="9"/>
        <v>0.18000000342726707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556291</v>
      </c>
      <c r="D288" s="1">
        <f>'PR-RAS'!E292</f>
        <v>496132.96</v>
      </c>
      <c r="E288" s="1">
        <v>0</v>
      </c>
      <c r="F288" s="1">
        <v>0</v>
      </c>
      <c r="G288" s="2">
        <f t="shared" si="8"/>
        <v>444435.83603999997</v>
      </c>
      <c r="H288" s="2">
        <f t="shared" si="9"/>
        <v>3.9999999979045242E-2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42650.06</v>
      </c>
      <c r="D290" s="1">
        <f>'PR-RAS'!E294</f>
        <v>58458.44</v>
      </c>
      <c r="E290" s="1">
        <v>0</v>
      </c>
      <c r="F290" s="1">
        <v>0</v>
      </c>
      <c r="G290" s="2">
        <f t="shared" si="8"/>
        <v>46114.845659999999</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42650.06</v>
      </c>
      <c r="D291" s="1">
        <f>'PR-RAS'!E295</f>
        <v>58458.44</v>
      </c>
      <c r="E291" s="1">
        <v>0</v>
      </c>
      <c r="F291" s="1">
        <v>0</v>
      </c>
      <c r="G291" s="2">
        <f t="shared" si="8"/>
        <v>46274.412599999996</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3158</v>
      </c>
      <c r="D293" s="1">
        <f>'PR-RAS'!E298</f>
        <v>5329.8</v>
      </c>
      <c r="E293" s="1">
        <v>0</v>
      </c>
      <c r="F293" s="1">
        <v>0</v>
      </c>
      <c r="G293" s="2">
        <f t="shared" si="8"/>
        <v>4034.7392</v>
      </c>
      <c r="H293" s="2">
        <f t="shared" si="9"/>
        <v>0.1999999999998181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3158</v>
      </c>
      <c r="D306" s="1">
        <f>'PR-RAS'!E311</f>
        <v>5329.8</v>
      </c>
      <c r="E306" s="1">
        <v>0</v>
      </c>
      <c r="F306" s="1">
        <v>0</v>
      </c>
      <c r="G306" s="2">
        <f t="shared" si="8"/>
        <v>4214.3680000000004</v>
      </c>
      <c r="H306" s="2">
        <f t="shared" si="9"/>
        <v>0.1999999999998181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2438</v>
      </c>
      <c r="D307" s="1">
        <f>'PR-RAS'!E312</f>
        <v>1229.8</v>
      </c>
      <c r="E307" s="1">
        <v>0</v>
      </c>
      <c r="F307" s="1">
        <v>0</v>
      </c>
      <c r="G307" s="2">
        <f t="shared" si="8"/>
        <v>1498.6656</v>
      </c>
      <c r="H307" s="2">
        <f t="shared" si="9"/>
        <v>0.20000000000004547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2438</v>
      </c>
      <c r="D308" s="1">
        <f>'PR-RAS'!E313</f>
        <v>1229.8</v>
      </c>
      <c r="E308" s="1">
        <v>0</v>
      </c>
      <c r="F308" s="1">
        <v>0</v>
      </c>
      <c r="G308" s="2">
        <f t="shared" si="8"/>
        <v>1503.5632000000001</v>
      </c>
      <c r="H308" s="2">
        <f t="shared" si="9"/>
        <v>0.20000000000004547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4100</v>
      </c>
      <c r="E312" s="1">
        <v>0</v>
      </c>
      <c r="F312" s="1">
        <v>0</v>
      </c>
      <c r="G312" s="2">
        <f t="shared" si="8"/>
        <v>2550.1999999999998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4100</v>
      </c>
      <c r="E316" s="1">
        <v>0</v>
      </c>
      <c r="F316" s="1">
        <v>0</v>
      </c>
      <c r="G316" s="2">
        <f t="shared" si="8"/>
        <v>2583</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720</v>
      </c>
      <c r="D326" s="1">
        <f>'PR-RAS'!E331</f>
        <v>0</v>
      </c>
      <c r="E326" s="1">
        <v>0</v>
      </c>
      <c r="F326" s="1">
        <v>0</v>
      </c>
      <c r="G326" s="2">
        <f t="shared" si="8"/>
        <v>234</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720</v>
      </c>
      <c r="D327" s="1">
        <f>'PR-RAS'!E332</f>
        <v>0</v>
      </c>
      <c r="E327" s="1">
        <v>0</v>
      </c>
      <c r="F327" s="1">
        <v>0</v>
      </c>
      <c r="G327" s="2">
        <f t="shared" si="8"/>
        <v>234.72</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75559</v>
      </c>
      <c r="D345" s="1">
        <f>'PR-RAS'!E350</f>
        <v>145904.46000000002</v>
      </c>
      <c r="E345" s="1">
        <v>0</v>
      </c>
      <c r="F345" s="1">
        <v>0</v>
      </c>
      <c r="G345" s="2">
        <f t="shared" si="8"/>
        <v>126374.56448</v>
      </c>
      <c r="H345" s="2">
        <f t="shared" si="9"/>
        <v>0.46000000002095476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2261.2600000000002</v>
      </c>
      <c r="E346" s="1">
        <v>0</v>
      </c>
      <c r="F346" s="1">
        <v>0</v>
      </c>
      <c r="G346" s="2">
        <f t="shared" si="8"/>
        <v>1560.2694000000001</v>
      </c>
      <c r="H346" s="2">
        <f t="shared" si="9"/>
        <v>0.26000000000021828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2261.2600000000002</v>
      </c>
      <c r="E351" s="1">
        <v>0</v>
      </c>
      <c r="F351" s="1">
        <v>0</v>
      </c>
      <c r="G351" s="2">
        <f t="shared" si="8"/>
        <v>1582.8820000000001</v>
      </c>
      <c r="H351" s="2">
        <f t="shared" si="9"/>
        <v>0.26000000000021828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2261.2600000000002</v>
      </c>
      <c r="E354" s="1">
        <v>0</v>
      </c>
      <c r="F354" s="1">
        <v>0</v>
      </c>
      <c r="G354" s="2">
        <f t="shared" si="8"/>
        <v>1596.44956</v>
      </c>
      <c r="H354" s="2">
        <f t="shared" si="9"/>
        <v>0.26000000000021828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75559</v>
      </c>
      <c r="D358" s="1">
        <f>'PR-RAS'!E363</f>
        <v>143643.20000000001</v>
      </c>
      <c r="E358" s="1">
        <v>0</v>
      </c>
      <c r="F358" s="1">
        <v>0</v>
      </c>
      <c r="G358" s="2">
        <f t="shared" si="8"/>
        <v>129535.80780000001</v>
      </c>
      <c r="H358" s="2">
        <f t="shared" si="9"/>
        <v>0.20000000001164153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64990</v>
      </c>
      <c r="D364" s="1">
        <f>'PR-RAS'!E369</f>
        <v>132891.27000000002</v>
      </c>
      <c r="E364" s="1">
        <v>0</v>
      </c>
      <c r="F364" s="1">
        <v>0</v>
      </c>
      <c r="G364" s="2">
        <f t="shared" si="8"/>
        <v>120070.43202000001</v>
      </c>
      <c r="H364" s="2">
        <f t="shared" si="9"/>
        <v>0.27000000001862645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64990</v>
      </c>
      <c r="D365" s="1">
        <f>'PR-RAS'!E370</f>
        <v>128791.27</v>
      </c>
      <c r="E365" s="1">
        <v>0</v>
      </c>
      <c r="F365" s="1">
        <v>0</v>
      </c>
      <c r="G365" s="2">
        <f t="shared" si="8"/>
        <v>117416.40456000001</v>
      </c>
      <c r="H365" s="2">
        <f t="shared" si="9"/>
        <v>0.27000000000407454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4100</v>
      </c>
      <c r="E368" s="1">
        <v>0</v>
      </c>
      <c r="F368" s="1">
        <v>0</v>
      </c>
      <c r="G368" s="2">
        <f t="shared" si="8"/>
        <v>3009.4</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10569</v>
      </c>
      <c r="D378" s="1">
        <f>'PR-RAS'!E383</f>
        <v>10751.93</v>
      </c>
      <c r="E378" s="1">
        <v>0</v>
      </c>
      <c r="F378" s="1">
        <v>0</v>
      </c>
      <c r="G378" s="2">
        <f t="shared" si="8"/>
        <v>12091.468220000001</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10569</v>
      </c>
      <c r="D379" s="1">
        <f>'PR-RAS'!E384</f>
        <v>10751.93</v>
      </c>
      <c r="E379" s="1">
        <v>0</v>
      </c>
      <c r="F379" s="1">
        <v>0</v>
      </c>
      <c r="G379" s="2">
        <f t="shared" si="8"/>
        <v>12123.541080000001</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72401</v>
      </c>
      <c r="D403" s="1">
        <f>'PR-RAS'!E408</f>
        <v>140574.66000000003</v>
      </c>
      <c r="E403" s="1">
        <v>0</v>
      </c>
      <c r="F403" s="1">
        <v>0</v>
      </c>
      <c r="G403" s="2">
        <f t="shared" si="8"/>
        <v>142127.22864000004</v>
      </c>
      <c r="H403" s="2">
        <f t="shared" si="9"/>
        <v>0.33999999996740371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11735</v>
      </c>
      <c r="D406" s="1">
        <f>'PR-RAS'!E411</f>
        <v>8221.8700000000008</v>
      </c>
      <c r="E406" s="1">
        <v>0</v>
      </c>
      <c r="F406" s="1">
        <v>0</v>
      </c>
      <c r="G406" s="2">
        <f t="shared" si="8"/>
        <v>11412.389700000002</v>
      </c>
      <c r="H406" s="2">
        <f t="shared" si="9"/>
        <v>0.12999999999919964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10304888</v>
      </c>
      <c r="D407" s="1">
        <f>'PR-RAS'!E412</f>
        <v>11124230.649999999</v>
      </c>
      <c r="E407" s="1">
        <v>0</v>
      </c>
      <c r="F407" s="1">
        <v>0</v>
      </c>
      <c r="G407" s="2">
        <f t="shared" si="8"/>
        <v>13216659.8158</v>
      </c>
      <c r="H407" s="2">
        <f t="shared" si="9"/>
        <v>0.35000000149011612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10364460</v>
      </c>
      <c r="D408" s="1">
        <f>'PR-RAS'!E413</f>
        <v>11135058.490000002</v>
      </c>
      <c r="E408" s="1">
        <v>0</v>
      </c>
      <c r="F408" s="1">
        <v>0</v>
      </c>
      <c r="G408" s="2">
        <f t="shared" si="8"/>
        <v>13282272.83086</v>
      </c>
      <c r="H408" s="2">
        <f t="shared" si="9"/>
        <v>0.49000000208616257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59572</v>
      </c>
      <c r="D410" s="1">
        <f>'PR-RAS'!E415</f>
        <v>10827.840000003576</v>
      </c>
      <c r="E410" s="1">
        <v>0</v>
      </c>
      <c r="F410" s="1">
        <v>0</v>
      </c>
      <c r="G410" s="2">
        <f t="shared" si="8"/>
        <v>33222.121120002921</v>
      </c>
      <c r="H410" s="2">
        <f t="shared" si="9"/>
        <v>0.15999999642372131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556291</v>
      </c>
      <c r="D411" s="1">
        <f>'PR-RAS'!E416</f>
        <v>496132.96</v>
      </c>
      <c r="E411" s="1">
        <v>0</v>
      </c>
      <c r="F411" s="1">
        <v>0</v>
      </c>
      <c r="G411" s="2">
        <f t="shared" si="8"/>
        <v>634908.33719999995</v>
      </c>
      <c r="H411" s="2">
        <f t="shared" si="9"/>
        <v>3.9999999979045242E-2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54385.06</v>
      </c>
      <c r="D413" s="1">
        <f>'PR-RAS'!E418</f>
        <v>66680.31</v>
      </c>
      <c r="E413" s="1">
        <v>0</v>
      </c>
      <c r="F413" s="1">
        <v>0</v>
      </c>
      <c r="G413" s="2">
        <f t="shared" si="8"/>
        <v>77351.220159999997</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10304888</v>
      </c>
      <c r="D633" s="1">
        <f>'PR-RAS'!E639</f>
        <v>11124230.649999999</v>
      </c>
      <c r="E633" s="1">
        <v>0</v>
      </c>
      <c r="F633" s="1">
        <v>0</v>
      </c>
      <c r="G633" s="2">
        <f t="shared" si="10"/>
        <v>20573716.757599998</v>
      </c>
      <c r="H633" s="2">
        <f t="shared" si="11"/>
        <v>0.35000000149011612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10364460</v>
      </c>
      <c r="D634" s="1">
        <f>'PR-RAS'!E640</f>
        <v>11135058.490000002</v>
      </c>
      <c r="E634" s="1">
        <v>0</v>
      </c>
      <c r="F634" s="1">
        <v>0</v>
      </c>
      <c r="G634" s="2">
        <f t="shared" si="10"/>
        <v>20657687.228340004</v>
      </c>
      <c r="H634" s="2">
        <f t="shared" si="11"/>
        <v>0.49000000208616257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59572</v>
      </c>
      <c r="D636" s="1">
        <f>'PR-RAS'!E642</f>
        <v>10827.840000003576</v>
      </c>
      <c r="E636" s="1">
        <v>0</v>
      </c>
      <c r="F636" s="1">
        <v>0</v>
      </c>
      <c r="G636" s="2">
        <f t="shared" si="10"/>
        <v>51579.576800004543</v>
      </c>
      <c r="H636" s="2">
        <f t="shared" si="11"/>
        <v>0.15999999642372131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556291</v>
      </c>
      <c r="D637" s="1">
        <f>'PR-RAS'!E643</f>
        <v>496132.96</v>
      </c>
      <c r="E637" s="1">
        <v>0</v>
      </c>
      <c r="F637" s="1">
        <v>0</v>
      </c>
      <c r="G637" s="2">
        <f t="shared" si="10"/>
        <v>984882.20111999998</v>
      </c>
      <c r="H637" s="2">
        <f t="shared" si="11"/>
        <v>3.9999999979045242E-2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496719</v>
      </c>
      <c r="D639" s="1">
        <f>'PR-RAS'!E645</f>
        <v>485305.11999999644</v>
      </c>
      <c r="E639" s="1">
        <v>0</v>
      </c>
      <c r="F639" s="1">
        <v>0</v>
      </c>
      <c r="G639" s="2">
        <f t="shared" si="10"/>
        <v>936156.05511999538</v>
      </c>
      <c r="H639" s="2">
        <f t="shared" si="11"/>
        <v>0.11999999644467607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735228</v>
      </c>
      <c r="D641" s="1">
        <f>'PR-RAS'!E647</f>
        <v>748553.84</v>
      </c>
      <c r="E641" s="1">
        <v>0</v>
      </c>
      <c r="F641" s="1">
        <v>0</v>
      </c>
      <c r="G641" s="2">
        <f t="shared" si="10"/>
        <v>1428694.8351999999</v>
      </c>
      <c r="H641" s="2">
        <f t="shared" si="11"/>
        <v>0.16000000003259629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715236</v>
      </c>
      <c r="D642" s="1">
        <f>'PR-RAS'!E649</f>
        <v>768291.99</v>
      </c>
      <c r="E642" s="1">
        <v>0</v>
      </c>
      <c r="F642" s="1">
        <v>0</v>
      </c>
      <c r="G642" s="2">
        <f t="shared" si="10"/>
        <v>1443416.60718</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10643744</v>
      </c>
      <c r="D643" s="1">
        <f>'PR-RAS'!E650</f>
        <v>10807871.51</v>
      </c>
      <c r="E643" s="1">
        <v>0</v>
      </c>
      <c r="F643" s="1">
        <v>0</v>
      </c>
      <c r="G643" s="2">
        <f t="shared" si="10"/>
        <v>20710590.666840002</v>
      </c>
      <c r="H643" s="2">
        <f t="shared" si="11"/>
        <v>0.49000000022351742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10590688</v>
      </c>
      <c r="D644" s="1">
        <f>'PR-RAS'!E651</f>
        <v>10865329.210000001</v>
      </c>
      <c r="E644" s="1">
        <v>0</v>
      </c>
      <c r="F644" s="1">
        <v>0</v>
      </c>
      <c r="G644" s="2">
        <f t="shared" si="10"/>
        <v>20782625.748060003</v>
      </c>
      <c r="H644" s="2">
        <f t="shared" si="11"/>
        <v>0.21000000089406967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768292</v>
      </c>
      <c r="D645" s="1">
        <f>'PR-RAS'!E652</f>
        <v>710834.28999999911</v>
      </c>
      <c r="E645" s="1">
        <v>0</v>
      </c>
      <c r="F645" s="1">
        <v>0</v>
      </c>
      <c r="G645" s="2">
        <f t="shared" si="10"/>
        <v>1410334.613519999</v>
      </c>
      <c r="H645" s="2">
        <f t="shared" si="11"/>
        <v>0.28999999910593033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64</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58</v>
      </c>
      <c r="E649" s="1">
        <v>0</v>
      </c>
      <c r="F649" s="1">
        <v>0</v>
      </c>
      <c r="G649" s="2">
        <f t="shared" si="10"/>
        <v>113.4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118128</v>
      </c>
      <c r="D662" s="1">
        <f>'PR-RAS'!E669</f>
        <v>0</v>
      </c>
      <c r="E662" s="1">
        <v>0</v>
      </c>
      <c r="F662" s="1">
        <v>0</v>
      </c>
      <c r="G662" s="2">
        <f t="shared" si="10"/>
        <v>78082.608000000007</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8441737</v>
      </c>
      <c r="D668" s="1">
        <f>'PR-RAS'!E675</f>
        <v>8680281.2899999991</v>
      </c>
      <c r="E668" s="1">
        <v>0</v>
      </c>
      <c r="F668" s="1">
        <v>0</v>
      </c>
      <c r="G668" s="2">
        <f t="shared" si="10"/>
        <v>17210133.81986</v>
      </c>
      <c r="H668" s="2">
        <f t="shared" si="11"/>
        <v>0.28999999910593033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4500</v>
      </c>
      <c r="E670" s="1">
        <v>0</v>
      </c>
      <c r="F670" s="1">
        <v>0</v>
      </c>
      <c r="G670" s="2">
        <f t="shared" si="10"/>
        <v>6021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260488.81</v>
      </c>
      <c r="E687" s="1">
        <v>0</v>
      </c>
      <c r="F687" s="1">
        <v>0</v>
      </c>
      <c r="G687" s="2">
        <f t="shared" si="10"/>
        <v>357390.64732000005</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8435</v>
      </c>
      <c r="D703" s="1">
        <f>'PR-RAS'!E710</f>
        <v>17829.72</v>
      </c>
      <c r="E703" s="1">
        <v>0</v>
      </c>
      <c r="F703" s="1">
        <v>0</v>
      </c>
      <c r="G703" s="2">
        <f t="shared" si="10"/>
        <v>30954.296879999998</v>
      </c>
      <c r="H703" s="2">
        <f t="shared" si="11"/>
        <v>0.27999999999883585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4444</v>
      </c>
      <c r="D705" s="1">
        <f>'PR-RAS'!E712</f>
        <v>2504.23</v>
      </c>
      <c r="E705" s="1">
        <v>0</v>
      </c>
      <c r="F705" s="1">
        <v>0</v>
      </c>
      <c r="G705" s="2">
        <f t="shared" si="10"/>
        <v>6654.5318399999987</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15674</v>
      </c>
      <c r="D709" s="1">
        <f>'PR-RAS'!E716</f>
        <v>47301.02</v>
      </c>
      <c r="E709" s="1">
        <v>0</v>
      </c>
      <c r="F709" s="1">
        <v>0</v>
      </c>
      <c r="G709" s="2">
        <f t="shared" si="10"/>
        <v>78075.436319999993</v>
      </c>
      <c r="H709" s="2">
        <f t="shared" si="11"/>
        <v>1.9999999996798579E-2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5473</v>
      </c>
      <c r="D710" s="1">
        <f>'PR-RAS'!E717</f>
        <v>37859.83</v>
      </c>
      <c r="E710" s="1">
        <v>0</v>
      </c>
      <c r="F710" s="1">
        <v>0</v>
      </c>
      <c r="G710" s="2">
        <f t="shared" si="10"/>
        <v>57565.595939999999</v>
      </c>
      <c r="H710" s="2">
        <f t="shared" si="11"/>
        <v>0.16999999999825377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229576</v>
      </c>
      <c r="D711" s="1">
        <f>'PR-RAS'!E718</f>
        <v>256353.64</v>
      </c>
      <c r="E711" s="1">
        <v>0</v>
      </c>
      <c r="F711" s="1">
        <v>0</v>
      </c>
      <c r="G711" s="2">
        <f t="shared" si="10"/>
        <v>527021.12879999995</v>
      </c>
      <c r="H711" s="2">
        <f t="shared" si="1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23000</v>
      </c>
      <c r="D713" s="1">
        <f>'PR-RAS'!E720</f>
        <v>19200</v>
      </c>
      <c r="E713" s="1">
        <v>0</v>
      </c>
      <c r="F713" s="1">
        <v>0</v>
      </c>
      <c r="G713" s="2">
        <f t="shared" si="10"/>
        <v>43716.799999999996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1890</v>
      </c>
      <c r="D715" s="1">
        <f>'PR-RAS'!E722</f>
        <v>14563.04</v>
      </c>
      <c r="E715" s="1">
        <v>0</v>
      </c>
      <c r="F715" s="1">
        <v>0</v>
      </c>
      <c r="G715" s="2">
        <f t="shared" si="10"/>
        <v>22145.48112</v>
      </c>
      <c r="H715" s="2">
        <f t="shared" si="11"/>
        <v>4.0000000000873115E-2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13488</v>
      </c>
      <c r="D718" s="1">
        <f>'PR-RAS'!E725</f>
        <v>28424.86</v>
      </c>
      <c r="E718" s="1">
        <v>0</v>
      </c>
      <c r="F718" s="1">
        <v>0</v>
      </c>
      <c r="G718" s="2">
        <f t="shared" si="10"/>
        <v>50432.145239999998</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269</v>
      </c>
      <c r="D719" s="1">
        <f>'PR-RAS'!E726</f>
        <v>4318.3599999999997</v>
      </c>
      <c r="E719" s="1">
        <v>0</v>
      </c>
      <c r="F719" s="1">
        <v>0</v>
      </c>
      <c r="G719" s="2">
        <f t="shared" si="10"/>
        <v>6394.306959999999</v>
      </c>
      <c r="H719" s="2">
        <f t="shared" si="11"/>
        <v>0.35999999999967258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2000</v>
      </c>
      <c r="D816" s="1">
        <f>'PR-RAS'!E823</f>
        <v>6000</v>
      </c>
      <c r="E816" s="1">
        <v>0</v>
      </c>
      <c r="F816" s="1">
        <v>0</v>
      </c>
      <c r="G816" s="2">
        <f t="shared" si="18"/>
        <v>11410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12870704</v>
      </c>
      <c r="D984" s="6">
        <f>BILANCA!E6</f>
        <v>12535331.619999997</v>
      </c>
      <c r="E984" s="6">
        <v>0</v>
      </c>
      <c r="F984" s="6">
        <v>0</v>
      </c>
      <c r="G984" s="7">
        <f t="shared" ref="G984:G1241" si="22">B984/1000*C984+B984/500*D984</f>
        <v>37941.367239999992</v>
      </c>
      <c r="H984" s="7">
        <f t="shared" si="19"/>
        <v>0.38000000268220901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11270733</v>
      </c>
      <c r="D985" s="1">
        <f>BILANCA!E7</f>
        <v>10925505.329999998</v>
      </c>
      <c r="E985" s="1">
        <v>0</v>
      </c>
      <c r="F985" s="1">
        <v>0</v>
      </c>
      <c r="G985" s="2">
        <f t="shared" si="22"/>
        <v>66243.487319999986</v>
      </c>
      <c r="H985" s="2">
        <f t="shared" si="19"/>
        <v>0.32999999821186066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2261.2600000000002</v>
      </c>
      <c r="E986" s="1">
        <v>0</v>
      </c>
      <c r="F986" s="1">
        <v>0</v>
      </c>
      <c r="G986" s="2">
        <f t="shared" si="22"/>
        <v>13.567560000000002</v>
      </c>
      <c r="H986" s="2">
        <f t="shared" si="19"/>
        <v>0.26000000000021828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2261.2600000000002</v>
      </c>
      <c r="E988" s="1">
        <v>0</v>
      </c>
      <c r="F988" s="1">
        <v>0</v>
      </c>
      <c r="G988" s="2">
        <f t="shared" si="22"/>
        <v>22.612600000000004</v>
      </c>
      <c r="H988" s="2">
        <f t="shared" si="19"/>
        <v>0.26000000000021828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11270733</v>
      </c>
      <c r="D990" s="1">
        <f>BILANCA!E12</f>
        <v>10923244.069999998</v>
      </c>
      <c r="E990" s="1">
        <v>0</v>
      </c>
      <c r="F990" s="1">
        <v>0</v>
      </c>
      <c r="G990" s="2">
        <f t="shared" si="22"/>
        <v>231820.54797999997</v>
      </c>
      <c r="H990" s="2">
        <f t="shared" si="19"/>
        <v>6.9999998435378075E-2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10530611</v>
      </c>
      <c r="D991" s="1">
        <f>BILANCA!E13</f>
        <v>10098571.579999998</v>
      </c>
      <c r="E991" s="1">
        <v>0</v>
      </c>
      <c r="F991" s="1">
        <v>0</v>
      </c>
      <c r="G991" s="2">
        <f t="shared" si="22"/>
        <v>245822.03327999997</v>
      </c>
      <c r="H991" s="2">
        <f t="shared" si="19"/>
        <v>0.42000000178813934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32427280</v>
      </c>
      <c r="D993" s="1">
        <f>BILANCA!E15</f>
        <v>32427280.120000001</v>
      </c>
      <c r="E993" s="1">
        <v>0</v>
      </c>
      <c r="F993" s="1">
        <v>0</v>
      </c>
      <c r="G993" s="2">
        <f t="shared" si="22"/>
        <v>972818.40240000002</v>
      </c>
      <c r="H993" s="2">
        <f t="shared" si="19"/>
        <v>0.12000000104308128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118120</v>
      </c>
      <c r="D995" s="1">
        <f>BILANCA!E17</f>
        <v>118119.81</v>
      </c>
      <c r="E995" s="1">
        <v>0</v>
      </c>
      <c r="F995" s="1">
        <v>0</v>
      </c>
      <c r="G995" s="2">
        <f t="shared" si="22"/>
        <v>4252.3154400000003</v>
      </c>
      <c r="H995" s="2">
        <f t="shared" si="19"/>
        <v>0.19000000000232831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22014789</v>
      </c>
      <c r="D996" s="1">
        <f>BILANCA!E18</f>
        <v>22446828.350000001</v>
      </c>
      <c r="E996" s="1">
        <v>0</v>
      </c>
      <c r="F996" s="1">
        <v>0</v>
      </c>
      <c r="G996" s="2">
        <f t="shared" si="22"/>
        <v>869809.79409999994</v>
      </c>
      <c r="H996" s="2">
        <f t="shared" si="19"/>
        <v>0.35000000149011612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142243</v>
      </c>
      <c r="D997" s="1">
        <f>BILANCA!E19</f>
        <v>181383.43999999994</v>
      </c>
      <c r="E997" s="1">
        <v>0</v>
      </c>
      <c r="F997" s="1">
        <v>0</v>
      </c>
      <c r="G997" s="2">
        <f t="shared" si="22"/>
        <v>7070.1383199999982</v>
      </c>
      <c r="H997" s="2">
        <f t="shared" si="19"/>
        <v>0.43999999994412065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1694402</v>
      </c>
      <c r="D998" s="1">
        <f>BILANCA!E20</f>
        <v>1741036.3</v>
      </c>
      <c r="E998" s="1">
        <v>0</v>
      </c>
      <c r="F998" s="1">
        <v>0</v>
      </c>
      <c r="G998" s="2">
        <f t="shared" si="22"/>
        <v>77647.119000000006</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78361</v>
      </c>
      <c r="D999" s="1">
        <f>BILANCA!E21</f>
        <v>77673.460000000006</v>
      </c>
      <c r="E999" s="1">
        <v>0</v>
      </c>
      <c r="F999" s="1">
        <v>0</v>
      </c>
      <c r="G999" s="2">
        <f t="shared" si="22"/>
        <v>3739.32672</v>
      </c>
      <c r="H999" s="2">
        <f t="shared" si="19"/>
        <v>0.46000000000640284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210092</v>
      </c>
      <c r="D1000" s="1">
        <f>BILANCA!E22</f>
        <v>205493.39</v>
      </c>
      <c r="E1000" s="1">
        <v>0</v>
      </c>
      <c r="F1000" s="1">
        <v>0</v>
      </c>
      <c r="G1000" s="2">
        <f t="shared" si="22"/>
        <v>10558.339260000001</v>
      </c>
      <c r="H1000" s="2">
        <f t="shared" si="19"/>
        <v>0.39000000001396984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36439</v>
      </c>
      <c r="D1001" s="1">
        <f>BILANCA!E23</f>
        <v>36438.78</v>
      </c>
      <c r="E1001" s="1">
        <v>0</v>
      </c>
      <c r="F1001" s="1">
        <v>0</v>
      </c>
      <c r="G1001" s="2">
        <f t="shared" si="22"/>
        <v>1967.6980799999997</v>
      </c>
      <c r="H1001" s="2">
        <f t="shared" si="19"/>
        <v>0.22000000000116415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54622</v>
      </c>
      <c r="D1002" s="1">
        <f>BILANCA!E24</f>
        <v>54622.16</v>
      </c>
      <c r="E1002" s="1">
        <v>0</v>
      </c>
      <c r="F1002" s="1">
        <v>0</v>
      </c>
      <c r="G1002" s="2">
        <f t="shared" si="22"/>
        <v>3113.4600799999998</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167482</v>
      </c>
      <c r="D1003" s="1">
        <f>BILANCA!E25</f>
        <v>167481.85999999999</v>
      </c>
      <c r="E1003" s="1">
        <v>0</v>
      </c>
      <c r="F1003" s="1">
        <v>0</v>
      </c>
      <c r="G1003" s="2">
        <f t="shared" si="22"/>
        <v>10048.9144</v>
      </c>
      <c r="H1003" s="2">
        <f t="shared" si="19"/>
        <v>0.14000000001396984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517399</v>
      </c>
      <c r="D1004" s="1">
        <f>BILANCA!E26</f>
        <v>502398.91</v>
      </c>
      <c r="E1004" s="1">
        <v>0</v>
      </c>
      <c r="F1004" s="1">
        <v>0</v>
      </c>
      <c r="G1004" s="2">
        <f t="shared" si="22"/>
        <v>31966.13322</v>
      </c>
      <c r="H1004" s="2">
        <f t="shared" si="19"/>
        <v>9.0000000025611371E-2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2616554</v>
      </c>
      <c r="D1006" s="1">
        <f>BILANCA!E28</f>
        <v>2603761.42</v>
      </c>
      <c r="E1006" s="1">
        <v>0</v>
      </c>
      <c r="F1006" s="1">
        <v>0</v>
      </c>
      <c r="G1006" s="2">
        <f t="shared" si="22"/>
        <v>179953.76731999998</v>
      </c>
      <c r="H1006" s="2">
        <f t="shared" si="19"/>
        <v>0.41999999992549419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167083</v>
      </c>
      <c r="D1008" s="1">
        <f>BILANCA!E30</f>
        <v>167082.73000000001</v>
      </c>
      <c r="E1008" s="1">
        <v>0</v>
      </c>
      <c r="F1008" s="1">
        <v>0</v>
      </c>
      <c r="G1008" s="2">
        <f t="shared" si="22"/>
        <v>12531.211500000001</v>
      </c>
      <c r="H1008" s="2">
        <f t="shared" si="19"/>
        <v>0.26999999998952262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167083</v>
      </c>
      <c r="D1012" s="1">
        <f>BILANCA!E34</f>
        <v>167082.73000000001</v>
      </c>
      <c r="E1012" s="1">
        <v>0</v>
      </c>
      <c r="F1012" s="1">
        <v>0</v>
      </c>
      <c r="G1012" s="2">
        <f t="shared" si="22"/>
        <v>14536.20534</v>
      </c>
      <c r="H1012" s="2">
        <f t="shared" si="19"/>
        <v>0.26999999998952262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595932</v>
      </c>
      <c r="D1013" s="1">
        <f>BILANCA!E35</f>
        <v>642592.41</v>
      </c>
      <c r="E1013" s="1">
        <v>0</v>
      </c>
      <c r="F1013" s="1">
        <v>0</v>
      </c>
      <c r="G1013" s="2">
        <f t="shared" si="22"/>
        <v>56433.5046</v>
      </c>
      <c r="H1013" s="2">
        <f t="shared" si="19"/>
        <v>0.41000000003259629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592943</v>
      </c>
      <c r="D1014" s="1">
        <f>BILANCA!E36</f>
        <v>639603.41</v>
      </c>
      <c r="E1014" s="1">
        <v>0</v>
      </c>
      <c r="F1014" s="1">
        <v>0</v>
      </c>
      <c r="G1014" s="2">
        <f t="shared" si="22"/>
        <v>58036.644420000004</v>
      </c>
      <c r="H1014" s="2">
        <f t="shared" si="19"/>
        <v>0.41000000003259629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2989</v>
      </c>
      <c r="D1015" s="1">
        <f>BILANCA!E37</f>
        <v>2989</v>
      </c>
      <c r="E1015" s="1">
        <v>0</v>
      </c>
      <c r="F1015" s="1">
        <v>0</v>
      </c>
      <c r="G1015" s="2">
        <f t="shared" si="22"/>
        <v>286.94399999999996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1947</v>
      </c>
      <c r="D1023" s="1">
        <f>BILANCA!E45</f>
        <v>696.63999999999942</v>
      </c>
      <c r="E1023" s="1">
        <v>0</v>
      </c>
      <c r="F1023" s="1">
        <v>0</v>
      </c>
      <c r="G1023" s="2">
        <f t="shared" si="22"/>
        <v>133.61119999999994</v>
      </c>
      <c r="H1023" s="2">
        <f t="shared" si="19"/>
        <v>0.36000000000058208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13699</v>
      </c>
      <c r="D1025" s="1">
        <f>BILANCA!E47</f>
        <v>13698.89</v>
      </c>
      <c r="E1025" s="1">
        <v>0</v>
      </c>
      <c r="F1025" s="1">
        <v>0</v>
      </c>
      <c r="G1025" s="2">
        <f t="shared" si="22"/>
        <v>1726.0647600000002</v>
      </c>
      <c r="H1025" s="2">
        <f t="shared" si="19"/>
        <v>0.11000000000058208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11752</v>
      </c>
      <c r="D1028" s="1">
        <f>BILANCA!E50</f>
        <v>13002.25</v>
      </c>
      <c r="E1028" s="1">
        <v>0</v>
      </c>
      <c r="F1028" s="1">
        <v>0</v>
      </c>
      <c r="G1028" s="2">
        <f t="shared" si="22"/>
        <v>1699.0425</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194304</v>
      </c>
      <c r="D1032" s="1">
        <f>BILANCA!E54</f>
        <v>198442.81</v>
      </c>
      <c r="E1032" s="1">
        <v>0</v>
      </c>
      <c r="F1032" s="1">
        <v>0</v>
      </c>
      <c r="G1032" s="2">
        <f t="shared" si="22"/>
        <v>28968.291380000002</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194304</v>
      </c>
      <c r="D1033" s="1">
        <f>BILANCA!E55</f>
        <v>198442.81</v>
      </c>
      <c r="E1033" s="1">
        <v>0</v>
      </c>
      <c r="F1033" s="1">
        <v>0</v>
      </c>
      <c r="G1033" s="2">
        <f t="shared" si="22"/>
        <v>29559.481000000003</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1599971</v>
      </c>
      <c r="D1046" s="1">
        <f>BILANCA!E68</f>
        <v>1609826.29</v>
      </c>
      <c r="E1046" s="1">
        <v>0</v>
      </c>
      <c r="F1046" s="1">
        <v>0</v>
      </c>
      <c r="G1046" s="2">
        <f t="shared" si="22"/>
        <v>303636.28554000001</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768292</v>
      </c>
      <c r="D1047" s="1">
        <f>BILANCA!E69</f>
        <v>710834.29</v>
      </c>
      <c r="E1047" s="1">
        <v>0</v>
      </c>
      <c r="F1047" s="1">
        <v>0</v>
      </c>
      <c r="G1047" s="2">
        <f t="shared" si="22"/>
        <v>140157.47712</v>
      </c>
      <c r="H1047" s="2">
        <f t="shared" si="19"/>
        <v>0.2900000000372529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768255</v>
      </c>
      <c r="D1048" s="1">
        <f>BILANCA!E70</f>
        <v>710834.29</v>
      </c>
      <c r="E1048" s="1">
        <v>0</v>
      </c>
      <c r="F1048" s="1">
        <v>0</v>
      </c>
      <c r="G1048" s="2">
        <f t="shared" si="22"/>
        <v>142345.03270000001</v>
      </c>
      <c r="H1048" s="2">
        <f t="shared" si="19"/>
        <v>0.2900000000372529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768255</v>
      </c>
      <c r="D1050" s="1">
        <f>BILANCA!E72</f>
        <v>710834.29</v>
      </c>
      <c r="E1050" s="1">
        <v>0</v>
      </c>
      <c r="F1050" s="1">
        <v>0</v>
      </c>
      <c r="G1050" s="2">
        <f t="shared" si="22"/>
        <v>146724.87986000002</v>
      </c>
      <c r="H1050" s="2">
        <f t="shared" si="19"/>
        <v>0.2900000000372529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37</v>
      </c>
      <c r="D1054" s="1">
        <f>BILANCA!E76</f>
        <v>0</v>
      </c>
      <c r="E1054" s="1">
        <v>0</v>
      </c>
      <c r="F1054" s="1">
        <v>0</v>
      </c>
      <c r="G1054" s="2">
        <f t="shared" si="22"/>
        <v>2.6269999999999998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36375</v>
      </c>
      <c r="D1056" s="1">
        <f>BILANCA!E78</f>
        <v>75517.08</v>
      </c>
      <c r="E1056" s="1">
        <v>0</v>
      </c>
      <c r="F1056" s="1">
        <v>0</v>
      </c>
      <c r="G1056" s="2">
        <f t="shared" si="22"/>
        <v>13680.86868</v>
      </c>
      <c r="H1056" s="2">
        <f t="shared" si="19"/>
        <v>8.000000000174623E-2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36375</v>
      </c>
      <c r="D1064" s="1">
        <f>BILANCA!E86</f>
        <v>75517.08</v>
      </c>
      <c r="E1064" s="1">
        <v>0</v>
      </c>
      <c r="F1064" s="1">
        <v>0</v>
      </c>
      <c r="G1064" s="2">
        <f t="shared" si="22"/>
        <v>15180.141960000001</v>
      </c>
      <c r="H1064" s="2">
        <f t="shared" si="19"/>
        <v>8.000000000174623E-2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48341</v>
      </c>
      <c r="D1124" s="1">
        <f>BILANCA!E146</f>
        <v>66699.210000000006</v>
      </c>
      <c r="E1124" s="1">
        <v>0</v>
      </c>
      <c r="F1124" s="1">
        <v>0</v>
      </c>
      <c r="G1124" s="2">
        <f t="shared" si="22"/>
        <v>25625.25822</v>
      </c>
      <c r="H1124" s="2">
        <f t="shared" si="23"/>
        <v>0.21000000000640284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48341</v>
      </c>
      <c r="D1138" s="1">
        <f>BILANCA!E160</f>
        <v>66699.210000000006</v>
      </c>
      <c r="E1138" s="1">
        <v>0</v>
      </c>
      <c r="F1138" s="1">
        <v>0</v>
      </c>
      <c r="G1138" s="2">
        <f t="shared" si="22"/>
        <v>28169.610100000002</v>
      </c>
      <c r="H1138" s="2">
        <f t="shared" si="23"/>
        <v>0.21000000000640284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11735</v>
      </c>
      <c r="D1142" s="1">
        <f>BILANCA!E164</f>
        <v>8221.8700000000008</v>
      </c>
      <c r="E1142" s="1">
        <v>0</v>
      </c>
      <c r="F1142" s="1">
        <v>0</v>
      </c>
      <c r="G1142" s="2">
        <f t="shared" si="22"/>
        <v>4480.4196600000005</v>
      </c>
      <c r="H1142" s="2">
        <f t="shared" si="23"/>
        <v>0.12999999999919964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11735</v>
      </c>
      <c r="D1144" s="1">
        <f>BILANCA!E166</f>
        <v>8221.8700000000008</v>
      </c>
      <c r="E1144" s="1">
        <v>0</v>
      </c>
      <c r="F1144" s="1">
        <v>0</v>
      </c>
      <c r="G1144" s="2">
        <f t="shared" si="22"/>
        <v>4536.7771400000001</v>
      </c>
      <c r="H1144" s="2">
        <f t="shared" si="23"/>
        <v>0.12999999999919964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735228</v>
      </c>
      <c r="D1148" s="1">
        <f>BILANCA!E170</f>
        <v>748553.84</v>
      </c>
      <c r="E1148" s="1">
        <v>0</v>
      </c>
      <c r="F1148" s="1">
        <v>0</v>
      </c>
      <c r="G1148" s="2">
        <f t="shared" si="22"/>
        <v>368335.3872</v>
      </c>
      <c r="H1148" s="2">
        <f t="shared" si="23"/>
        <v>0.16000000003259629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735228</v>
      </c>
      <c r="D1151" s="1">
        <f>BILANCA!E173</f>
        <v>748553.84</v>
      </c>
      <c r="E1151" s="1">
        <v>0</v>
      </c>
      <c r="F1151" s="1">
        <v>0</v>
      </c>
      <c r="G1151" s="2">
        <f t="shared" si="22"/>
        <v>375032.39423999999</v>
      </c>
      <c r="H1151" s="2">
        <f t="shared" si="23"/>
        <v>0.16000000003259629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12870704</v>
      </c>
      <c r="D1152" s="1">
        <f>BILANCA!E175</f>
        <v>12535331.619999999</v>
      </c>
      <c r="E1152" s="1">
        <v>0</v>
      </c>
      <c r="F1152" s="1">
        <v>0</v>
      </c>
      <c r="G1152" s="2">
        <f t="shared" si="22"/>
        <v>6412091.0635599997</v>
      </c>
      <c r="H1152" s="2">
        <f t="shared" si="23"/>
        <v>0.38000000081956387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1047026</v>
      </c>
      <c r="D1153" s="1">
        <f>BILANCA!E176</f>
        <v>1055999.7799999998</v>
      </c>
      <c r="E1153" s="1">
        <v>0</v>
      </c>
      <c r="F1153" s="1">
        <v>0</v>
      </c>
      <c r="G1153" s="2">
        <f t="shared" si="22"/>
        <v>537034.34519999998</v>
      </c>
      <c r="H1153" s="2">
        <f t="shared" si="23"/>
        <v>0.22000000020489097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1047015</v>
      </c>
      <c r="D1154" s="1">
        <f>BILANCA!E177</f>
        <v>1055988.8699999999</v>
      </c>
      <c r="E1154" s="1">
        <v>0</v>
      </c>
      <c r="F1154" s="1">
        <v>0</v>
      </c>
      <c r="G1154" s="2">
        <f t="shared" si="22"/>
        <v>540187.75854000007</v>
      </c>
      <c r="H1154" s="2">
        <f t="shared" si="23"/>
        <v>0.13000000012107193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746382</v>
      </c>
      <c r="D1155" s="1">
        <f>BILANCA!E178</f>
        <v>748663.69</v>
      </c>
      <c r="E1155" s="1">
        <v>0</v>
      </c>
      <c r="F1155" s="1">
        <v>0</v>
      </c>
      <c r="G1155" s="2">
        <f t="shared" si="22"/>
        <v>385918.01335999992</v>
      </c>
      <c r="H1155" s="2">
        <f t="shared" si="23"/>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220484</v>
      </c>
      <c r="D1156" s="1">
        <f>BILANCA!E179</f>
        <v>206854.33</v>
      </c>
      <c r="E1156" s="1">
        <v>0</v>
      </c>
      <c r="F1156" s="1">
        <v>0</v>
      </c>
      <c r="G1156" s="2">
        <f t="shared" si="22"/>
        <v>109715.33017999999</v>
      </c>
      <c r="H1156" s="2">
        <f t="shared" si="23"/>
        <v>0.32999999998719431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80149</v>
      </c>
      <c r="D1165" s="1">
        <f>BILANCA!E188</f>
        <v>100470.85</v>
      </c>
      <c r="E1165" s="1">
        <v>0</v>
      </c>
      <c r="F1165" s="1">
        <v>0</v>
      </c>
      <c r="G1165" s="2">
        <f t="shared" si="22"/>
        <v>51158.507400000002</v>
      </c>
      <c r="H1165" s="2">
        <f t="shared" si="23"/>
        <v>0.14999999999417923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v>
      </c>
      <c r="D1166" s="1">
        <f>BILANCA!E189</f>
        <v>10.91</v>
      </c>
      <c r="E1166" s="1">
        <v>0</v>
      </c>
      <c r="F1166" s="1">
        <v>0</v>
      </c>
      <c r="G1166" s="2">
        <f t="shared" si="22"/>
        <v>6.0060599999999997</v>
      </c>
      <c r="H1166" s="2">
        <f t="shared" si="23"/>
        <v>8.9999999999999858E-2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11823678</v>
      </c>
      <c r="D1214" s="1">
        <f>BILANCA!E237</f>
        <v>11479331.84</v>
      </c>
      <c r="E1214" s="1">
        <v>0</v>
      </c>
      <c r="F1214" s="1">
        <v>0</v>
      </c>
      <c r="G1214" s="2">
        <f t="shared" si="22"/>
        <v>8034720.92808</v>
      </c>
      <c r="H1214" s="2">
        <f t="shared" si="23"/>
        <v>0.16000000014901161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11272574</v>
      </c>
      <c r="D1215" s="1">
        <f>BILANCA!E238</f>
        <v>10927346.41</v>
      </c>
      <c r="E1215" s="1">
        <v>0</v>
      </c>
      <c r="F1215" s="1">
        <v>0</v>
      </c>
      <c r="G1215" s="2">
        <f t="shared" si="22"/>
        <v>7685525.9022400007</v>
      </c>
      <c r="H1215" s="2">
        <f t="shared" si="23"/>
        <v>0.41000000014901161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11272574</v>
      </c>
      <c r="D1216" s="1">
        <f>BILANCA!E239</f>
        <v>10927346.41</v>
      </c>
      <c r="E1216" s="1">
        <v>0</v>
      </c>
      <c r="F1216" s="1">
        <v>0</v>
      </c>
      <c r="G1216" s="2">
        <f t="shared" si="22"/>
        <v>7718653.1690600011</v>
      </c>
      <c r="H1216" s="2">
        <f t="shared" si="23"/>
        <v>0.41000000014901161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11270728</v>
      </c>
      <c r="D1217" s="1">
        <f>BILANCA!E240</f>
        <v>10925500.33</v>
      </c>
      <c r="E1217" s="1">
        <v>0</v>
      </c>
      <c r="F1217" s="1">
        <v>0</v>
      </c>
      <c r="G1217" s="2">
        <f t="shared" si="22"/>
        <v>7750484.5064400006</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1846</v>
      </c>
      <c r="D1218" s="1">
        <f>BILANCA!E241</f>
        <v>1846.08</v>
      </c>
      <c r="E1218" s="1">
        <v>0</v>
      </c>
      <c r="F1218" s="1">
        <v>0</v>
      </c>
      <c r="G1218" s="2">
        <f t="shared" si="22"/>
        <v>1301.4675999999999</v>
      </c>
      <c r="H1218" s="2">
        <f t="shared" si="23"/>
        <v>7.999999999992724E-2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496719</v>
      </c>
      <c r="D1222" s="1">
        <f>BILANCA!E245</f>
        <v>485305.12000000005</v>
      </c>
      <c r="E1222" s="1">
        <v>0</v>
      </c>
      <c r="F1222" s="1">
        <v>0</v>
      </c>
      <c r="G1222" s="2">
        <f t="shared" si="22"/>
        <v>350691.68836000003</v>
      </c>
      <c r="H1222" s="2">
        <f t="shared" si="23"/>
        <v>0.12000000005355105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560111</v>
      </c>
      <c r="D1223" s="1">
        <f>BILANCA!E246</f>
        <v>616688.42000000004</v>
      </c>
      <c r="E1223" s="1">
        <v>0</v>
      </c>
      <c r="F1223" s="1">
        <v>0</v>
      </c>
      <c r="G1223" s="2">
        <f t="shared" si="22"/>
        <v>430437.08160000003</v>
      </c>
      <c r="H1223" s="2">
        <f t="shared" si="23"/>
        <v>0.42000000004190952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560111</v>
      </c>
      <c r="D1224" s="1">
        <f>BILANCA!E247</f>
        <v>616688.42000000004</v>
      </c>
      <c r="E1224" s="1">
        <v>0</v>
      </c>
      <c r="F1224" s="1">
        <v>0</v>
      </c>
      <c r="G1224" s="2">
        <f t="shared" si="22"/>
        <v>432230.56943999999</v>
      </c>
      <c r="H1224" s="2">
        <f t="shared" si="23"/>
        <v>0.42000000004190952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63392</v>
      </c>
      <c r="D1227" s="1">
        <f>BILANCA!E250</f>
        <v>131383.29999999999</v>
      </c>
      <c r="E1227" s="1">
        <v>0</v>
      </c>
      <c r="F1227" s="1">
        <v>0</v>
      </c>
      <c r="G1227" s="2">
        <f t="shared" si="22"/>
        <v>79582.698399999994</v>
      </c>
      <c r="H1227" s="2">
        <f t="shared" si="23"/>
        <v>0.29999999998835847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63392</v>
      </c>
      <c r="D1229" s="1">
        <f>BILANCA!E252</f>
        <v>131383.29999999999</v>
      </c>
      <c r="E1229" s="1">
        <v>0</v>
      </c>
      <c r="F1229" s="1">
        <v>0</v>
      </c>
      <c r="G1229" s="2">
        <f t="shared" si="22"/>
        <v>80235.015599999984</v>
      </c>
      <c r="H1229" s="2">
        <f t="shared" si="23"/>
        <v>0.29999999998835847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42650</v>
      </c>
      <c r="D1232" s="1">
        <f>BILANCA!E255</f>
        <v>58458.44</v>
      </c>
      <c r="E1232" s="1">
        <v>0</v>
      </c>
      <c r="F1232" s="1">
        <v>0</v>
      </c>
      <c r="G1232" s="2">
        <f t="shared" si="22"/>
        <v>39732.153120000003</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11735</v>
      </c>
      <c r="D1233" s="1">
        <f>BILANCA!E256</f>
        <v>8221.8700000000008</v>
      </c>
      <c r="E1233" s="1">
        <v>0</v>
      </c>
      <c r="F1233" s="1">
        <v>0</v>
      </c>
      <c r="G1233" s="2">
        <f t="shared" si="22"/>
        <v>7044.6850000000004</v>
      </c>
      <c r="H1233" s="2">
        <f t="shared" si="23"/>
        <v>0.12999999999919964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83748</v>
      </c>
      <c r="D1236" s="1">
        <f>BILANCA!E259</f>
        <v>83748.5</v>
      </c>
      <c r="E1236" s="1">
        <v>0</v>
      </c>
      <c r="F1236" s="1">
        <v>0</v>
      </c>
      <c r="G1236" s="2">
        <f t="shared" si="22"/>
        <v>63564.985000000001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83748</v>
      </c>
      <c r="D1237" s="1">
        <f>BILANCA!E260</f>
        <v>83748.5</v>
      </c>
      <c r="E1237" s="1">
        <v>0</v>
      </c>
      <c r="F1237" s="1">
        <v>0</v>
      </c>
      <c r="G1237" s="2">
        <f t="shared" si="22"/>
        <v>63816.229999999996</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3435</v>
      </c>
      <c r="D1240" s="1">
        <f>BILANCA!E264</f>
        <v>15869.56</v>
      </c>
      <c r="E1240" s="1">
        <v>0</v>
      </c>
      <c r="F1240" s="1">
        <v>0</v>
      </c>
      <c r="G1240" s="2">
        <f t="shared" si="22"/>
        <v>9039.7488400000002</v>
      </c>
      <c r="H1240" s="2">
        <f t="shared" si="23"/>
        <v>0.44000000000050932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44906</v>
      </c>
      <c r="D1241" s="1">
        <f>BILANCA!E265</f>
        <v>50829.65</v>
      </c>
      <c r="E1241" s="1">
        <v>0</v>
      </c>
      <c r="F1241" s="1">
        <v>0</v>
      </c>
      <c r="G1241" s="2">
        <f t="shared" si="22"/>
        <v>37813.847399999999</v>
      </c>
      <c r="H1241" s="2">
        <f t="shared" si="23"/>
        <v>0.34999999999854481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11735</v>
      </c>
      <c r="D1243" s="1">
        <f>BILANCA!E267</f>
        <v>8221.8700000000008</v>
      </c>
      <c r="E1243" s="1">
        <v>0</v>
      </c>
      <c r="F1243" s="1">
        <v>0</v>
      </c>
      <c r="G1243" s="2">
        <f t="shared" si="24"/>
        <v>7326.4724000000006</v>
      </c>
      <c r="H1243" s="2">
        <f t="shared" si="23"/>
        <v>0.12999999999919964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36222</v>
      </c>
      <c r="D1244" s="1">
        <f>BILANCA!E268</f>
        <v>75363.88</v>
      </c>
      <c r="E1244" s="1">
        <v>0</v>
      </c>
      <c r="F1244" s="1">
        <v>0</v>
      </c>
      <c r="G1244" s="2">
        <f t="shared" si="24"/>
        <v>48793.887360000008</v>
      </c>
      <c r="H1244" s="2">
        <f t="shared" si="23"/>
        <v>0.11999999999534339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153</v>
      </c>
      <c r="D1245" s="1">
        <f>BILANCA!E269</f>
        <v>153.19999999999999</v>
      </c>
      <c r="E1245" s="1">
        <v>0</v>
      </c>
      <c r="F1245" s="1">
        <v>0</v>
      </c>
      <c r="G1245" s="2">
        <f t="shared" si="24"/>
        <v>120.36279999999999</v>
      </c>
      <c r="H1245" s="2">
        <f t="shared" si="23"/>
        <v>0.19999999999998863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1015</v>
      </c>
      <c r="D1263" s="1">
        <f>BILANCA!E287</f>
        <v>0</v>
      </c>
      <c r="E1263" s="1">
        <v>0</v>
      </c>
      <c r="F1263" s="1">
        <v>0</v>
      </c>
      <c r="G1263" s="2">
        <f t="shared" si="24"/>
        <v>284.20000000000005</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1046000</v>
      </c>
      <c r="D1264" s="1">
        <f>BILANCA!E288</f>
        <v>1055988.8700000001</v>
      </c>
      <c r="E1264" s="1">
        <v>0</v>
      </c>
      <c r="F1264" s="1">
        <v>0</v>
      </c>
      <c r="G1264" s="2">
        <f t="shared" si="24"/>
        <v>887391.74494000012</v>
      </c>
      <c r="H1264" s="2">
        <f t="shared" si="23"/>
        <v>0.12999999988824129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v>
      </c>
      <c r="D1266" s="1">
        <f>BILANCA!E290</f>
        <v>10.91</v>
      </c>
      <c r="E1266" s="1">
        <v>0</v>
      </c>
      <c r="F1266" s="1">
        <v>0</v>
      </c>
      <c r="G1266" s="2">
        <f t="shared" si="24"/>
        <v>9.288059999999998</v>
      </c>
      <c r="H1266" s="2">
        <f t="shared" si="23"/>
        <v>8.9999999999999858E-2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72424</v>
      </c>
      <c r="D1274" s="1">
        <f>BILANCA!E298</f>
        <v>77107.11</v>
      </c>
      <c r="E1274" s="1">
        <v>0</v>
      </c>
      <c r="F1274" s="1">
        <v>0</v>
      </c>
      <c r="G1274" s="2">
        <f t="shared" si="24"/>
        <v>65951.722019999987</v>
      </c>
      <c r="H1274" s="2">
        <f t="shared" si="23"/>
        <v>0.11000000000058208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10364460</v>
      </c>
      <c r="D1408" s="1">
        <f>'RAS-funkcijski'!E114</f>
        <v>11135058.49</v>
      </c>
      <c r="E1408" s="1">
        <v>0</v>
      </c>
      <c r="F1408" s="1">
        <v>0</v>
      </c>
      <c r="G1408" s="2">
        <f t="shared" si="24"/>
        <v>3589803.4678000002</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10364460</v>
      </c>
      <c r="D1412" s="1">
        <f>'RAS-funkcijski'!E118</f>
        <v>11135058.49</v>
      </c>
      <c r="E1412" s="1">
        <v>0</v>
      </c>
      <c r="F1412" s="1">
        <v>0</v>
      </c>
      <c r="G1412" s="2">
        <f t="shared" si="24"/>
        <v>3720341.7757200003</v>
      </c>
      <c r="H1412" s="2">
        <f t="shared" si="27"/>
        <v>0.49000000022351742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10364460</v>
      </c>
      <c r="D1414" s="1">
        <f>'RAS-funkcijski'!E120</f>
        <v>11135058.49</v>
      </c>
      <c r="E1414" s="1">
        <v>0</v>
      </c>
      <c r="F1414" s="1">
        <v>0</v>
      </c>
      <c r="G1414" s="2">
        <f t="shared" si="24"/>
        <v>3785610.9296800001</v>
      </c>
      <c r="H1414" s="2">
        <f t="shared" si="27"/>
        <v>0.49000000022351742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10364460</v>
      </c>
      <c r="D1435" s="13">
        <f>'RAS-funkcijski'!E141</f>
        <v>11135058.49</v>
      </c>
      <c r="E1435" s="13">
        <v>0</v>
      </c>
      <c r="F1435" s="13">
        <v>0</v>
      </c>
      <c r="G1435" s="14">
        <f t="shared" si="24"/>
        <v>4470937.0462600002</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35908.97</v>
      </c>
      <c r="D1436" s="6">
        <f>'P-VRIO'!E5</f>
        <v>2987.2</v>
      </c>
      <c r="E1436" s="6">
        <v>0</v>
      </c>
      <c r="F1436" s="6">
        <v>0</v>
      </c>
      <c r="G1436" s="7">
        <f t="shared" si="24"/>
        <v>41.883370000000006</v>
      </c>
      <c r="H1436" s="7">
        <f t="shared" si="27"/>
        <v>0.22999999999865395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499.1</v>
      </c>
      <c r="E1437" s="1">
        <v>0</v>
      </c>
      <c r="F1437" s="1">
        <v>0</v>
      </c>
      <c r="G1437" s="2">
        <f t="shared" si="24"/>
        <v>1.9964000000000002</v>
      </c>
      <c r="H1437" s="2">
        <f t="shared" si="27"/>
        <v>0.10000000000002274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499.1</v>
      </c>
      <c r="E1438" s="1">
        <v>0</v>
      </c>
      <c r="F1438" s="1">
        <v>0</v>
      </c>
      <c r="G1438" s="2">
        <f t="shared" si="24"/>
        <v>2.9946000000000002</v>
      </c>
      <c r="H1438" s="2">
        <f t="shared" si="27"/>
        <v>0.10000000000002274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499.1</v>
      </c>
      <c r="E1440" s="1">
        <v>0</v>
      </c>
      <c r="F1440" s="1">
        <v>0</v>
      </c>
      <c r="G1440" s="2">
        <f t="shared" si="24"/>
        <v>4.9910000000000005</v>
      </c>
      <c r="H1440" s="2">
        <f t="shared" si="27"/>
        <v>0.10000000000002274</v>
      </c>
      <c r="I1440" s="10">
        <f t="shared" si="28"/>
        <v>0.49910000000011356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35908.97</v>
      </c>
      <c r="D1453" s="1">
        <f>'P-VRIO'!E22</f>
        <v>2488.1</v>
      </c>
      <c r="E1453" s="1">
        <v>0</v>
      </c>
      <c r="F1453" s="1">
        <v>0</v>
      </c>
      <c r="G1453" s="2">
        <f t="shared" si="24"/>
        <v>735.93305999999995</v>
      </c>
      <c r="H1453" s="2">
        <f t="shared" si="27"/>
        <v>0.1299999999987449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35908.97</v>
      </c>
      <c r="D1454" s="1">
        <f>'P-VRIO'!E23</f>
        <v>0</v>
      </c>
      <c r="E1454" s="1">
        <v>0</v>
      </c>
      <c r="F1454" s="1">
        <v>0</v>
      </c>
      <c r="G1454" s="2">
        <f t="shared" si="24"/>
        <v>682.27043000000003</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35908.97</v>
      </c>
      <c r="D1456" s="1">
        <f>'P-VRIO'!E25</f>
        <v>0</v>
      </c>
      <c r="E1456" s="1">
        <v>0</v>
      </c>
      <c r="F1456" s="1">
        <v>0</v>
      </c>
      <c r="G1456" s="2">
        <f t="shared" si="24"/>
        <v>754.08837000000005</v>
      </c>
      <c r="H1456" s="2">
        <f t="shared" si="27"/>
        <v>2.9999999998835847E-2</v>
      </c>
      <c r="I1456" s="10">
        <f t="shared" si="30"/>
        <v>22.622651099122127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2488.1</v>
      </c>
      <c r="E1461" s="1">
        <v>0</v>
      </c>
      <c r="F1461" s="1">
        <v>0</v>
      </c>
      <c r="G1461" s="2">
        <f t="shared" si="24"/>
        <v>129.38119999999998</v>
      </c>
      <c r="H1461" s="2">
        <f t="shared" si="27"/>
        <v>9.9999999999909051E-2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2488.1</v>
      </c>
      <c r="E1467" s="1">
        <v>0</v>
      </c>
      <c r="F1467" s="1">
        <v>0</v>
      </c>
      <c r="G1467" s="2">
        <f t="shared" si="24"/>
        <v>159.23839999999998</v>
      </c>
      <c r="H1467" s="2">
        <f t="shared" si="27"/>
        <v>9.9999999999909051E-2</v>
      </c>
      <c r="I1467" s="10">
        <f t="shared" si="31"/>
        <v>15.923839999985516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1047025.8</v>
      </c>
      <c r="D1480" s="6"/>
      <c r="E1480" s="6">
        <v>0</v>
      </c>
      <c r="F1480" s="6">
        <v>0</v>
      </c>
      <c r="G1480" s="7">
        <f t="shared" ref="G1480:G1580" si="34">B1480/1000*C1480</f>
        <v>1047.0258000000001</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11319789.329999998</v>
      </c>
      <c r="D1481" s="1">
        <v>0</v>
      </c>
      <c r="E1481" s="1">
        <v>0</v>
      </c>
      <c r="F1481" s="1">
        <v>0</v>
      </c>
      <c r="G1481" s="2">
        <f t="shared" si="34"/>
        <v>22639.578659999996</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11173840.959999999</v>
      </c>
      <c r="D1483" s="1">
        <v>0</v>
      </c>
      <c r="E1483" s="1">
        <v>0</v>
      </c>
      <c r="F1483" s="1">
        <v>0</v>
      </c>
      <c r="G1483" s="2">
        <f t="shared" si="34"/>
        <v>44695.363839999998</v>
      </c>
      <c r="H1483" s="2">
        <f t="shared" si="35"/>
        <v>4.0000000968575478E-2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8799544.5299999993</v>
      </c>
      <c r="D1484" s="1">
        <v>0</v>
      </c>
      <c r="E1484" s="1">
        <v>0</v>
      </c>
      <c r="F1484" s="1">
        <v>0</v>
      </c>
      <c r="G1484" s="2">
        <f t="shared" si="34"/>
        <v>43997.722649999996</v>
      </c>
      <c r="H1484" s="2">
        <f t="shared" si="35"/>
        <v>0.47000000067055225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1978161.49</v>
      </c>
      <c r="D1485" s="1">
        <v>0</v>
      </c>
      <c r="E1485" s="1">
        <v>0</v>
      </c>
      <c r="F1485" s="1">
        <v>0</v>
      </c>
      <c r="G1485" s="2">
        <f t="shared" si="34"/>
        <v>11868.968940000001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396134.94</v>
      </c>
      <c r="D1491" s="1">
        <v>0</v>
      </c>
      <c r="E1491" s="1">
        <v>0</v>
      </c>
      <c r="F1491" s="1">
        <v>0</v>
      </c>
      <c r="G1491" s="2">
        <f t="shared" si="34"/>
        <v>4753.6192799999999</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145948.37</v>
      </c>
      <c r="D1492" s="1">
        <v>0</v>
      </c>
      <c r="E1492" s="1">
        <v>0</v>
      </c>
      <c r="F1492" s="1">
        <v>0</v>
      </c>
      <c r="G1492" s="2">
        <f t="shared" si="34"/>
        <v>1897.3288099999997</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11310815.35</v>
      </c>
      <c r="D1499" s="1">
        <v>0</v>
      </c>
      <c r="E1499" s="1">
        <v>0</v>
      </c>
      <c r="F1499" s="1">
        <v>0</v>
      </c>
      <c r="G1499" s="2">
        <f t="shared" si="34"/>
        <v>226216.307</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11164866.98</v>
      </c>
      <c r="D1501" s="1">
        <v>0</v>
      </c>
      <c r="E1501" s="1">
        <v>0</v>
      </c>
      <c r="F1501" s="1">
        <v>0</v>
      </c>
      <c r="G1501" s="2">
        <f t="shared" si="34"/>
        <v>245627.07355999999</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8797262.1600000001</v>
      </c>
      <c r="D1502" s="1">
        <v>0</v>
      </c>
      <c r="E1502" s="1">
        <v>0</v>
      </c>
      <c r="F1502" s="1">
        <v>0</v>
      </c>
      <c r="G1502" s="2">
        <f t="shared" si="34"/>
        <v>202337.02968000001</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1991791.4</v>
      </c>
      <c r="D1503" s="1">
        <v>0</v>
      </c>
      <c r="E1503" s="1">
        <v>0</v>
      </c>
      <c r="F1503" s="1">
        <v>0</v>
      </c>
      <c r="G1503" s="2">
        <f t="shared" si="34"/>
        <v>47802.993600000002</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375813.42</v>
      </c>
      <c r="D1509" s="1">
        <v>0</v>
      </c>
      <c r="E1509" s="1">
        <v>0</v>
      </c>
      <c r="F1509" s="1">
        <v>0</v>
      </c>
      <c r="G1509" s="2">
        <f t="shared" si="34"/>
        <v>11274.402599999999</v>
      </c>
      <c r="H1509" s="2">
        <f t="shared" si="35"/>
        <v>0.41999999998370185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145948.37</v>
      </c>
      <c r="D1510" s="1">
        <v>0</v>
      </c>
      <c r="E1510" s="1">
        <v>0</v>
      </c>
      <c r="F1510" s="1">
        <v>0</v>
      </c>
      <c r="G1510" s="2">
        <f t="shared" si="34"/>
        <v>4524.3994699999994</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1055999.7799999993</v>
      </c>
      <c r="D1517" s="1">
        <v>0</v>
      </c>
      <c r="E1517" s="1">
        <v>0</v>
      </c>
      <c r="F1517" s="1">
        <v>0</v>
      </c>
      <c r="G1517" s="2">
        <f t="shared" si="34"/>
        <v>40127.991639999971</v>
      </c>
      <c r="H1517" s="2">
        <f t="shared" si="35"/>
        <v>0.22000000067055225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1055999.78</v>
      </c>
      <c r="D1576" s="1">
        <v>0</v>
      </c>
      <c r="E1576" s="1">
        <v>0</v>
      </c>
      <c r="F1576" s="1">
        <v>0</v>
      </c>
      <c r="G1576" s="2">
        <f t="shared" si="34"/>
        <v>102431.97866000001</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1055988.8700000001</v>
      </c>
      <c r="D1578" s="1">
        <v>0</v>
      </c>
      <c r="E1578" s="1">
        <v>0</v>
      </c>
      <c r="F1578" s="1">
        <v>0</v>
      </c>
      <c r="G1578" s="2">
        <f t="shared" si="34"/>
        <v>104542.89813000002</v>
      </c>
      <c r="H1578" s="2">
        <f t="shared" si="35"/>
        <v>0.12999999988824129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10.91</v>
      </c>
      <c r="D1579" s="1">
        <v>0</v>
      </c>
      <c r="E1579" s="1">
        <v>0</v>
      </c>
      <c r="F1579" s="1">
        <v>0</v>
      </c>
      <c r="G1579" s="2">
        <f t="shared" si="34"/>
        <v>1.091</v>
      </c>
      <c r="H1579" s="2">
        <f t="shared" si="35"/>
        <v>8.9999999999999858E-2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16449</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3"/>
      <c r="F8" s="334" t="s">
        <v>31</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32</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3"/>
      <c r="F10" s="334" t="s">
        <v>35</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36</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8" t="s">
        <v>40</v>
      </c>
      <c r="C15" s="329"/>
      <c r="D15" s="329"/>
      <c r="E15" s="329"/>
      <c r="F15" s="330"/>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10301730</v>
      </c>
      <c r="I16" s="172">
        <f>'PR-RAS'!E6</f>
        <v>11118900.849999998</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10288901</v>
      </c>
      <c r="I17" s="172">
        <f>'PR-RAS'!E151</f>
        <v>10989154.030000001</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496719</v>
      </c>
      <c r="I18" s="172">
        <f>'PR-RAS'!E645</f>
        <v>485305.11999999644</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31</v>
      </c>
      <c r="B20" s="327" t="str">
        <f>BILANCA!B7</f>
        <v>Nefinancijska imovina (šifre 01+02+03+04+05+06)</v>
      </c>
      <c r="C20" s="323"/>
      <c r="D20" s="323"/>
      <c r="E20" s="323"/>
      <c r="F20" s="324"/>
      <c r="G20" s="159" t="str">
        <f>BILANCA!C7</f>
        <v>B002</v>
      </c>
      <c r="H20" s="174">
        <f>BILANCA!D7</f>
        <v>11270733</v>
      </c>
      <c r="I20" s="175">
        <f>BILANCA!E7</f>
        <v>10925505.329999998</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1599971</v>
      </c>
      <c r="I21" s="177">
        <f>BILANCA!E68</f>
        <v>1609826.29</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1047026</v>
      </c>
      <c r="I22" s="177">
        <f>BILANCA!E176</f>
        <v>1055999.7799999998</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11823678</v>
      </c>
      <c r="I23" s="179">
        <f>BILANCA!E237</f>
        <v>11479331.84</v>
      </c>
      <c r="J23" s="4"/>
      <c r="K23" s="4"/>
      <c r="L23" s="4"/>
      <c r="M23" s="4"/>
      <c r="N23" s="4"/>
      <c r="O23" s="4"/>
      <c r="P23" s="4"/>
      <c r="Q23" s="4"/>
      <c r="R23" s="4"/>
      <c r="S23" s="4"/>
      <c r="T23" s="4"/>
      <c r="U23" s="4"/>
      <c r="V23" s="4"/>
      <c r="W23" s="4"/>
      <c r="X23" s="4"/>
    </row>
    <row r="24" spans="1:24" ht="12.75" customHeight="1" x14ac:dyDescent="0.2">
      <c r="A24" s="331" t="s">
        <v>44</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10364460</v>
      </c>
      <c r="I27" s="177">
        <f>'RAS-funkcijski'!E114</f>
        <v>11135058.49</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10364460</v>
      </c>
      <c r="I28" s="181">
        <f>'RAS-funkcijski'!E141</f>
        <v>11135058.49</v>
      </c>
      <c r="J28" s="4"/>
      <c r="K28" s="4"/>
      <c r="L28" s="4"/>
      <c r="M28" s="4"/>
      <c r="N28" s="4"/>
      <c r="O28" s="4"/>
      <c r="P28" s="4"/>
      <c r="Q28" s="4"/>
      <c r="R28" s="4"/>
      <c r="S28" s="4"/>
      <c r="T28" s="4"/>
      <c r="U28" s="4"/>
      <c r="V28" s="4"/>
      <c r="W28" s="4"/>
      <c r="X28" s="4"/>
    </row>
    <row r="29" spans="1:24" ht="12.75" customHeight="1" x14ac:dyDescent="0.2">
      <c r="A29" s="331" t="s">
        <v>35</v>
      </c>
      <c r="B29" s="322" t="str">
        <f>'P-VRIO'!B5</f>
        <v>Promjene u vrijednosti i obujmu imovine (šifre 91511+91512)</v>
      </c>
      <c r="C29" s="323"/>
      <c r="D29" s="323"/>
      <c r="E29" s="323"/>
      <c r="F29" s="324"/>
      <c r="G29" s="159" t="str">
        <f>'P-VRIO'!C5</f>
        <v>9151</v>
      </c>
      <c r="H29" s="174">
        <f>'P-VRIO'!D5</f>
        <v>35908.97</v>
      </c>
      <c r="I29" s="175">
        <f>'P-VRIO'!E5</f>
        <v>2987.2</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35908.97</v>
      </c>
      <c r="I30" s="177">
        <f>'P-VRIO'!E22</f>
        <v>2488.1</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27" t="str">
        <f>OBVEZE!B5</f>
        <v>Stanje obveza 1. siječnja (=stanju obveza iz Izvještaja o obvezama na 31. prosinca prethodne godine)</v>
      </c>
      <c r="C33" s="323"/>
      <c r="D33" s="323"/>
      <c r="E33" s="323"/>
      <c r="F33" s="324"/>
      <c r="G33" s="159" t="str">
        <f>OBVEZE!C5</f>
        <v>V001</v>
      </c>
      <c r="H33" s="182" t="s">
        <v>45</v>
      </c>
      <c r="I33" s="183">
        <f>OBVEZE!D5</f>
        <v>1047025.8</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45</v>
      </c>
      <c r="I34" s="177">
        <f>OBVEZE!D42</f>
        <v>1055999.7799999993</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45</v>
      </c>
      <c r="I36" s="181">
        <f>OBVEZE!D101</f>
        <v>1055999.78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46</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57" zoomScaleNormal="100" workbookViewId="0">
      <selection activeCell="E418" sqref="E41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47</v>
      </c>
      <c r="B2" s="354"/>
      <c r="C2" s="354"/>
      <c r="D2" s="354"/>
      <c r="E2" s="354"/>
      <c r="F2" s="354"/>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53</v>
      </c>
      <c r="B5" s="356"/>
      <c r="C5" s="216"/>
      <c r="D5" s="74"/>
      <c r="E5" s="74"/>
      <c r="F5" s="61"/>
    </row>
    <row r="6" spans="1:25" ht="12.75" customHeight="1" x14ac:dyDescent="0.2">
      <c r="A6" s="55">
        <v>6</v>
      </c>
      <c r="B6" s="87" t="s">
        <v>54</v>
      </c>
      <c r="C6" s="52" t="s">
        <v>55</v>
      </c>
      <c r="D6" s="53">
        <f>D7+D44+D50+D82+D106+D124+D133+D139</f>
        <v>10301730</v>
      </c>
      <c r="E6" s="53">
        <f>E7+E44+E50+E82+E106+E124+E133+E139</f>
        <v>11118900.849999998</v>
      </c>
      <c r="F6" s="54">
        <f t="shared" ref="F6:F131" si="0">IF(D6&lt;&gt;0,IF(E6/D6&gt;=100,"&gt;&gt;100",E6/D6*100),"-")</f>
        <v>107.93236524350762</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8559865</v>
      </c>
      <c r="E50" s="53">
        <f>E51+E54+E59+E62+E65+E68+E71+E74+E77</f>
        <v>8945270.0999999996</v>
      </c>
      <c r="F50" s="54">
        <f t="shared" si="0"/>
        <v>104.50246703657125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118128</v>
      </c>
      <c r="E62" s="53">
        <f t="shared" si="13"/>
        <v>0</v>
      </c>
      <c r="F62" s="54">
        <f t="shared" si="0"/>
        <v>0</v>
      </c>
    </row>
    <row r="63" spans="1:6" ht="12.75" customHeight="1" x14ac:dyDescent="0.2">
      <c r="A63" s="55">
        <v>6341</v>
      </c>
      <c r="B63" s="87" t="s">
        <v>168</v>
      </c>
      <c r="C63" s="52" t="s">
        <v>169</v>
      </c>
      <c r="D63" s="244">
        <v>118128</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8441737</v>
      </c>
      <c r="E68" s="53">
        <f t="shared" si="15"/>
        <v>8684781.2899999991</v>
      </c>
      <c r="F68" s="54">
        <f t="shared" si="0"/>
        <v>102.87907915160113</v>
      </c>
    </row>
    <row r="69" spans="1:6" ht="12.75" customHeight="1" x14ac:dyDescent="0.2">
      <c r="A69" s="55" t="s">
        <v>180</v>
      </c>
      <c r="B69" s="87" t="s">
        <v>181</v>
      </c>
      <c r="C69" s="52" t="s">
        <v>180</v>
      </c>
      <c r="D69" s="244">
        <v>8441737</v>
      </c>
      <c r="E69" s="244">
        <v>8680281.2899999991</v>
      </c>
      <c r="F69" s="54">
        <f t="shared" si="0"/>
        <v>102.82577258685031</v>
      </c>
    </row>
    <row r="70" spans="1:6" ht="24" x14ac:dyDescent="0.2">
      <c r="A70" s="55" t="s">
        <v>182</v>
      </c>
      <c r="B70" s="87" t="s">
        <v>183</v>
      </c>
      <c r="C70" s="52" t="s">
        <v>182</v>
      </c>
      <c r="D70" s="244"/>
      <c r="E70" s="244">
        <v>4500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260488.81</v>
      </c>
      <c r="F74" s="54" t="str">
        <f t="shared" si="0"/>
        <v>-</v>
      </c>
    </row>
    <row r="75" spans="1:6" ht="12.75" customHeight="1" x14ac:dyDescent="0.2">
      <c r="A75" s="55" t="s">
        <v>192</v>
      </c>
      <c r="B75" s="87" t="s">
        <v>193</v>
      </c>
      <c r="C75" s="52" t="s">
        <v>192</v>
      </c>
      <c r="D75" s="244"/>
      <c r="E75" s="244">
        <v>260488.81</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62</v>
      </c>
      <c r="E82" s="53">
        <f t="shared" si="19"/>
        <v>13.28</v>
      </c>
      <c r="F82" s="54">
        <f t="shared" si="0"/>
        <v>21.419354838709676</v>
      </c>
    </row>
    <row r="83" spans="1:6" ht="12.75" customHeight="1" x14ac:dyDescent="0.2">
      <c r="A83" s="55">
        <v>641</v>
      </c>
      <c r="B83" s="87" t="s">
        <v>208</v>
      </c>
      <c r="C83" s="52" t="s">
        <v>209</v>
      </c>
      <c r="D83" s="53">
        <f t="shared" ref="D83:E83" si="20">SUM(D84:D90)</f>
        <v>38</v>
      </c>
      <c r="E83" s="53">
        <f t="shared" si="20"/>
        <v>13.28</v>
      </c>
      <c r="F83" s="54">
        <f t="shared" si="0"/>
        <v>34.94736842105263</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38</v>
      </c>
      <c r="E85" s="244">
        <v>13.28</v>
      </c>
      <c r="F85" s="54">
        <f t="shared" si="0"/>
        <v>34.94736842105263</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24</v>
      </c>
      <c r="E98" s="53">
        <f t="shared" si="22"/>
        <v>0</v>
      </c>
      <c r="F98" s="54">
        <f t="shared" si="0"/>
        <v>0</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v>24</v>
      </c>
      <c r="E100" s="244"/>
      <c r="F100" s="54">
        <f t="shared" si="0"/>
        <v>0</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12879</v>
      </c>
      <c r="E106" s="53">
        <f t="shared" si="23"/>
        <v>20388.93</v>
      </c>
      <c r="F106" s="54">
        <f t="shared" si="0"/>
        <v>158.31143722338692</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12879</v>
      </c>
      <c r="E112" s="53">
        <f t="shared" si="25"/>
        <v>20388.93</v>
      </c>
      <c r="F112" s="54">
        <f t="shared" si="0"/>
        <v>158.31143722338692</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12879</v>
      </c>
      <c r="E117" s="244">
        <v>20388.93</v>
      </c>
      <c r="F117" s="54">
        <f t="shared" si="0"/>
        <v>158.31143722338692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337293</v>
      </c>
      <c r="E124" s="53">
        <f t="shared" si="27"/>
        <v>383575.28</v>
      </c>
      <c r="F124" s="54">
        <f t="shared" si="0"/>
        <v>113.72168411440499</v>
      </c>
    </row>
    <row r="125" spans="1:6" ht="12.75" customHeight="1" x14ac:dyDescent="0.2">
      <c r="A125" s="55">
        <v>661</v>
      </c>
      <c r="B125" s="88" t="s">
        <v>292</v>
      </c>
      <c r="C125" s="52" t="s">
        <v>293</v>
      </c>
      <c r="D125" s="53">
        <f t="shared" ref="D125:E125" si="28">SUM(D126:D127)</f>
        <v>337293</v>
      </c>
      <c r="E125" s="53">
        <f t="shared" si="28"/>
        <v>383575.28</v>
      </c>
      <c r="F125" s="54">
        <f t="shared" si="0"/>
        <v>113.72168411440499</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337293</v>
      </c>
      <c r="E127" s="244">
        <v>383575.28</v>
      </c>
      <c r="F127" s="54">
        <f t="shared" si="0"/>
        <v>113.72168411440499</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1391631</v>
      </c>
      <c r="E133" s="53">
        <f t="shared" si="30"/>
        <v>1769653.26</v>
      </c>
      <c r="F133" s="54">
        <f t="shared" ref="F133:F223" si="31">IF(D133&lt;&gt;0,IF(E133/D133&gt;=100,"&gt;&gt;100",E133/D133*100),"-")</f>
        <v>127.1639723461176</v>
      </c>
    </row>
    <row r="134" spans="1:6" ht="24" x14ac:dyDescent="0.2">
      <c r="A134" s="55">
        <v>671</v>
      </c>
      <c r="B134" s="234" t="s">
        <v>310</v>
      </c>
      <c r="C134" s="52" t="s">
        <v>311</v>
      </c>
      <c r="D134" s="53">
        <f t="shared" ref="D134:E134" si="32">SUM(D135:D137)</f>
        <v>1391631</v>
      </c>
      <c r="E134" s="53">
        <f t="shared" si="32"/>
        <v>1769653.26</v>
      </c>
      <c r="F134" s="54">
        <f t="shared" si="31"/>
        <v>127.1639723461176</v>
      </c>
    </row>
    <row r="135" spans="1:6" ht="12.75" customHeight="1" x14ac:dyDescent="0.2">
      <c r="A135" s="55">
        <v>6711</v>
      </c>
      <c r="B135" s="87" t="s">
        <v>312</v>
      </c>
      <c r="C135" s="52" t="s">
        <v>313</v>
      </c>
      <c r="D135" s="244">
        <v>1387122</v>
      </c>
      <c r="E135" s="244">
        <v>1764961.9</v>
      </c>
      <c r="F135" s="54">
        <f t="shared" si="31"/>
        <v>127.23912532567429</v>
      </c>
    </row>
    <row r="136" spans="1:6" ht="24" x14ac:dyDescent="0.2">
      <c r="A136" s="55">
        <v>6712</v>
      </c>
      <c r="B136" s="234" t="s">
        <v>314</v>
      </c>
      <c r="C136" s="52" t="s">
        <v>315</v>
      </c>
      <c r="D136" s="244">
        <v>4509</v>
      </c>
      <c r="E136" s="244">
        <v>4691.3599999999997</v>
      </c>
      <c r="F136" s="54">
        <f t="shared" si="31"/>
        <v>104.04435573297847</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10288901</v>
      </c>
      <c r="E151" s="53">
        <f t="shared" si="35"/>
        <v>10989154.030000001</v>
      </c>
      <c r="F151" s="54">
        <f t="shared" si="31"/>
        <v>106.80590696712895</v>
      </c>
    </row>
    <row r="152" spans="1:6" ht="12.75" customHeight="1" x14ac:dyDescent="0.2">
      <c r="A152" s="55">
        <v>31</v>
      </c>
      <c r="B152" s="87" t="s">
        <v>345</v>
      </c>
      <c r="C152" s="52" t="s">
        <v>346</v>
      </c>
      <c r="D152" s="53">
        <f t="shared" ref="D152:E152" si="36">D153+D158+D159</f>
        <v>8463831</v>
      </c>
      <c r="E152" s="53">
        <f t="shared" si="36"/>
        <v>8788186.9100000001</v>
      </c>
      <c r="F152" s="54">
        <f t="shared" si="31"/>
        <v>103.83225881991265</v>
      </c>
    </row>
    <row r="153" spans="1:6" ht="12.75" customHeight="1" x14ac:dyDescent="0.2">
      <c r="A153" s="55">
        <v>311</v>
      </c>
      <c r="B153" s="87" t="s">
        <v>347</v>
      </c>
      <c r="C153" s="52" t="s">
        <v>348</v>
      </c>
      <c r="D153" s="53">
        <f t="shared" ref="D153:E153" si="37">SUM(D154:D157)</f>
        <v>7052274</v>
      </c>
      <c r="E153" s="53">
        <f t="shared" si="37"/>
        <v>7287833.1500000004</v>
      </c>
      <c r="F153" s="54">
        <f t="shared" si="31"/>
        <v>103.34018715098136</v>
      </c>
    </row>
    <row r="154" spans="1:6" ht="12.75" customHeight="1" x14ac:dyDescent="0.2">
      <c r="A154" s="55">
        <v>3111</v>
      </c>
      <c r="B154" s="87" t="s">
        <v>349</v>
      </c>
      <c r="C154" s="52" t="s">
        <v>350</v>
      </c>
      <c r="D154" s="244">
        <v>6763519</v>
      </c>
      <c r="E154" s="244">
        <v>6907328.2300000004</v>
      </c>
      <c r="F154" s="54">
        <f t="shared" si="31"/>
        <v>102.12624862885727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101313</v>
      </c>
      <c r="E156" s="244">
        <v>185265.24</v>
      </c>
      <c r="F156" s="54">
        <f t="shared" si="31"/>
        <v>182.86423262562553</v>
      </c>
    </row>
    <row r="157" spans="1:6" ht="12.75" customHeight="1" x14ac:dyDescent="0.2">
      <c r="A157" s="55">
        <v>3114</v>
      </c>
      <c r="B157" s="87" t="s">
        <v>355</v>
      </c>
      <c r="C157" s="52" t="s">
        <v>356</v>
      </c>
      <c r="D157" s="244">
        <v>187442</v>
      </c>
      <c r="E157" s="244">
        <v>195239.67999999999</v>
      </c>
      <c r="F157" s="54">
        <f t="shared" si="31"/>
        <v>104.16004950864802</v>
      </c>
    </row>
    <row r="158" spans="1:6" ht="12.75" customHeight="1" x14ac:dyDescent="0.2">
      <c r="A158" s="55">
        <v>312</v>
      </c>
      <c r="B158" s="87" t="s">
        <v>357</v>
      </c>
      <c r="C158" s="52" t="s">
        <v>358</v>
      </c>
      <c r="D158" s="244">
        <v>291050</v>
      </c>
      <c r="E158" s="244">
        <v>337521.47</v>
      </c>
      <c r="F158" s="54">
        <f t="shared" si="31"/>
        <v>115.96683387734066</v>
      </c>
    </row>
    <row r="159" spans="1:6" ht="12.75" customHeight="1" x14ac:dyDescent="0.2">
      <c r="A159" s="55">
        <v>313</v>
      </c>
      <c r="B159" s="87" t="s">
        <v>359</v>
      </c>
      <c r="C159" s="52" t="s">
        <v>360</v>
      </c>
      <c r="D159" s="53">
        <f t="shared" ref="D159:E159" si="38">SUM(D160:D162)</f>
        <v>1120507</v>
      </c>
      <c r="E159" s="53">
        <f t="shared" si="38"/>
        <v>1162832.29</v>
      </c>
      <c r="F159" s="54">
        <f t="shared" si="31"/>
        <v>103.77733383191716</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1120507</v>
      </c>
      <c r="E161" s="244">
        <v>1162832.29</v>
      </c>
      <c r="F161" s="54">
        <f t="shared" si="31"/>
        <v>103.77733383191716</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1805496</v>
      </c>
      <c r="E163" s="53">
        <f t="shared" si="39"/>
        <v>2183678.6500000004</v>
      </c>
      <c r="F163" s="54">
        <f t="shared" si="31"/>
        <v>120.9461915174556</v>
      </c>
    </row>
    <row r="164" spans="1:6" ht="12.75" customHeight="1" x14ac:dyDescent="0.2">
      <c r="A164" s="55">
        <v>321</v>
      </c>
      <c r="B164" s="87" t="s">
        <v>368</v>
      </c>
      <c r="C164" s="52" t="s">
        <v>369</v>
      </c>
      <c r="D164" s="53">
        <f t="shared" ref="D164:E164" si="40">SUM(D165:D168)</f>
        <v>254278</v>
      </c>
      <c r="E164" s="53">
        <f t="shared" si="40"/>
        <v>575193.56000000006</v>
      </c>
      <c r="F164" s="54">
        <f t="shared" si="31"/>
        <v>226.20657705346119</v>
      </c>
    </row>
    <row r="165" spans="1:6" ht="12.75" customHeight="1" x14ac:dyDescent="0.2">
      <c r="A165" s="55">
        <v>3211</v>
      </c>
      <c r="B165" s="87" t="s">
        <v>370</v>
      </c>
      <c r="C165" s="52" t="s">
        <v>371</v>
      </c>
      <c r="D165" s="244">
        <v>20339</v>
      </c>
      <c r="E165" s="244">
        <v>290574.02</v>
      </c>
      <c r="F165" s="54">
        <f t="shared" si="31"/>
        <v>1428.6544077879937</v>
      </c>
    </row>
    <row r="166" spans="1:6" ht="12.75" customHeight="1" x14ac:dyDescent="0.2">
      <c r="A166" s="55">
        <v>3212</v>
      </c>
      <c r="B166" s="87" t="s">
        <v>372</v>
      </c>
      <c r="C166" s="52" t="s">
        <v>373</v>
      </c>
      <c r="D166" s="244">
        <v>229576</v>
      </c>
      <c r="E166" s="244">
        <v>256353.64</v>
      </c>
      <c r="F166" s="54">
        <f t="shared" si="31"/>
        <v>111.66395442032268</v>
      </c>
    </row>
    <row r="167" spans="1:6" ht="12.75" customHeight="1" x14ac:dyDescent="0.2">
      <c r="A167" s="55">
        <v>3213</v>
      </c>
      <c r="B167" s="87" t="s">
        <v>374</v>
      </c>
      <c r="C167" s="52" t="s">
        <v>375</v>
      </c>
      <c r="D167" s="244">
        <v>4363</v>
      </c>
      <c r="E167" s="244">
        <v>28265.9</v>
      </c>
      <c r="F167" s="54">
        <f t="shared" si="31"/>
        <v>647.85468714187493</v>
      </c>
    </row>
    <row r="168" spans="1:6" ht="12.75" customHeight="1" x14ac:dyDescent="0.2">
      <c r="A168" s="55">
        <v>3214</v>
      </c>
      <c r="B168" s="87" t="s">
        <v>376</v>
      </c>
      <c r="C168" s="52" t="s">
        <v>377</v>
      </c>
      <c r="D168" s="314"/>
      <c r="E168" s="244"/>
      <c r="F168" s="54" t="str">
        <f t="shared" si="31"/>
        <v>-</v>
      </c>
    </row>
    <row r="169" spans="1:6" ht="12.75" customHeight="1" x14ac:dyDescent="0.2">
      <c r="A169" s="55">
        <v>322</v>
      </c>
      <c r="B169" s="87" t="s">
        <v>378</v>
      </c>
      <c r="C169" s="52" t="s">
        <v>379</v>
      </c>
      <c r="D169" s="53">
        <f t="shared" ref="D169:E169" si="41">SUM(D170:D176)</f>
        <v>1164268</v>
      </c>
      <c r="E169" s="53">
        <f t="shared" si="41"/>
        <v>1144799.67</v>
      </c>
      <c r="F169" s="54">
        <f t="shared" si="31"/>
        <v>98.327848055602303</v>
      </c>
    </row>
    <row r="170" spans="1:6" ht="12.75" customHeight="1" x14ac:dyDescent="0.2">
      <c r="A170" s="55">
        <v>3221</v>
      </c>
      <c r="B170" s="87" t="s">
        <v>380</v>
      </c>
      <c r="C170" s="52" t="s">
        <v>381</v>
      </c>
      <c r="D170" s="244">
        <v>80035</v>
      </c>
      <c r="E170" s="244">
        <v>106979.67</v>
      </c>
      <c r="F170" s="54">
        <f t="shared" si="31"/>
        <v>133.66610857749734</v>
      </c>
    </row>
    <row r="171" spans="1:6" ht="12.75" customHeight="1" x14ac:dyDescent="0.2">
      <c r="A171" s="55">
        <v>3222</v>
      </c>
      <c r="B171" s="87" t="s">
        <v>382</v>
      </c>
      <c r="C171" s="52" t="s">
        <v>383</v>
      </c>
      <c r="D171" s="244">
        <v>27377</v>
      </c>
      <c r="E171" s="244">
        <v>53007.69</v>
      </c>
      <c r="F171" s="54">
        <f t="shared" si="31"/>
        <v>193.62125141542171</v>
      </c>
    </row>
    <row r="172" spans="1:6" ht="12.75" customHeight="1" x14ac:dyDescent="0.2">
      <c r="A172" s="55">
        <v>3223</v>
      </c>
      <c r="B172" s="87" t="s">
        <v>384</v>
      </c>
      <c r="C172" s="52" t="s">
        <v>385</v>
      </c>
      <c r="D172" s="244">
        <v>1022659</v>
      </c>
      <c r="E172" s="244">
        <v>944551.62</v>
      </c>
      <c r="F172" s="54">
        <f t="shared" si="31"/>
        <v>92.362324098257574</v>
      </c>
    </row>
    <row r="173" spans="1:6" ht="12.75" customHeight="1" x14ac:dyDescent="0.2">
      <c r="A173" s="55">
        <v>3224</v>
      </c>
      <c r="B173" s="87" t="s">
        <v>386</v>
      </c>
      <c r="C173" s="52" t="s">
        <v>387</v>
      </c>
      <c r="D173" s="244">
        <v>21079</v>
      </c>
      <c r="E173" s="244">
        <v>31221.02</v>
      </c>
      <c r="F173" s="54">
        <f t="shared" si="31"/>
        <v>148.11433179942122</v>
      </c>
    </row>
    <row r="174" spans="1:6" ht="12.75" customHeight="1" x14ac:dyDescent="0.2">
      <c r="A174" s="55">
        <v>3225</v>
      </c>
      <c r="B174" s="87" t="s">
        <v>388</v>
      </c>
      <c r="C174" s="52" t="s">
        <v>389</v>
      </c>
      <c r="D174" s="244">
        <v>11018</v>
      </c>
      <c r="E174" s="244">
        <v>9039.67</v>
      </c>
      <c r="F174" s="54">
        <f t="shared" si="31"/>
        <v>82.044563441640946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2100</v>
      </c>
      <c r="E176" s="244"/>
      <c r="F176" s="54">
        <f t="shared" si="31"/>
        <v>0</v>
      </c>
    </row>
    <row r="177" spans="1:6" ht="12.75" customHeight="1" x14ac:dyDescent="0.2">
      <c r="A177" s="55">
        <v>323</v>
      </c>
      <c r="B177" s="87" t="s">
        <v>394</v>
      </c>
      <c r="C177" s="52" t="s">
        <v>395</v>
      </c>
      <c r="D177" s="53">
        <f t="shared" ref="D177:E177" si="42">SUM(D178:D186)</f>
        <v>357686</v>
      </c>
      <c r="E177" s="53">
        <f t="shared" si="42"/>
        <v>373748.68000000005</v>
      </c>
      <c r="F177" s="54">
        <f t="shared" si="31"/>
        <v>104.4907209116376</v>
      </c>
    </row>
    <row r="178" spans="1:6" ht="12.75" customHeight="1" x14ac:dyDescent="0.2">
      <c r="A178" s="55">
        <v>3231</v>
      </c>
      <c r="B178" s="87" t="s">
        <v>396</v>
      </c>
      <c r="C178" s="52" t="s">
        <v>397</v>
      </c>
      <c r="D178" s="244">
        <v>12726</v>
      </c>
      <c r="E178" s="244">
        <v>17347.14</v>
      </c>
      <c r="F178" s="54">
        <f t="shared" si="31"/>
        <v>136.3125884016973</v>
      </c>
    </row>
    <row r="179" spans="1:6" ht="12.75" customHeight="1" x14ac:dyDescent="0.2">
      <c r="A179" s="55">
        <v>3232</v>
      </c>
      <c r="B179" s="87" t="s">
        <v>398</v>
      </c>
      <c r="C179" s="52" t="s">
        <v>399</v>
      </c>
      <c r="D179" s="244">
        <v>177251</v>
      </c>
      <c r="E179" s="244">
        <v>82597.56</v>
      </c>
      <c r="F179" s="54">
        <f t="shared" si="31"/>
        <v>46.599206774573908</v>
      </c>
    </row>
    <row r="180" spans="1:6" ht="12.75" customHeight="1" x14ac:dyDescent="0.2">
      <c r="A180" s="55">
        <v>3233</v>
      </c>
      <c r="B180" s="87" t="s">
        <v>400</v>
      </c>
      <c r="C180" s="52" t="s">
        <v>401</v>
      </c>
      <c r="D180" s="244">
        <v>814</v>
      </c>
      <c r="E180" s="244">
        <v>3000</v>
      </c>
      <c r="F180" s="54">
        <f t="shared" si="31"/>
        <v>368.55036855036855</v>
      </c>
    </row>
    <row r="181" spans="1:6" ht="12.75" customHeight="1" x14ac:dyDescent="0.2">
      <c r="A181" s="55">
        <v>3234</v>
      </c>
      <c r="B181" s="87" t="s">
        <v>402</v>
      </c>
      <c r="C181" s="52" t="s">
        <v>403</v>
      </c>
      <c r="D181" s="244">
        <v>116321</v>
      </c>
      <c r="E181" s="244">
        <v>133346.39000000001</v>
      </c>
      <c r="F181" s="54">
        <f t="shared" si="31"/>
        <v>114.63655745738089</v>
      </c>
    </row>
    <row r="182" spans="1:6" ht="12.75" customHeight="1" x14ac:dyDescent="0.2">
      <c r="A182" s="55">
        <v>3235</v>
      </c>
      <c r="B182" s="87" t="s">
        <v>404</v>
      </c>
      <c r="C182" s="52" t="s">
        <v>405</v>
      </c>
      <c r="D182" s="244">
        <v>13113</v>
      </c>
      <c r="E182" s="244">
        <v>13243.2</v>
      </c>
      <c r="F182" s="54">
        <f t="shared" si="31"/>
        <v>100.99290780141845</v>
      </c>
    </row>
    <row r="183" spans="1:6" ht="12.75" customHeight="1" x14ac:dyDescent="0.2">
      <c r="A183" s="55">
        <v>3236</v>
      </c>
      <c r="B183" s="87" t="s">
        <v>406</v>
      </c>
      <c r="C183" s="52" t="s">
        <v>407</v>
      </c>
      <c r="D183" s="244">
        <v>29400</v>
      </c>
      <c r="E183" s="244">
        <v>23760</v>
      </c>
      <c r="F183" s="54">
        <f t="shared" si="31"/>
        <v>80.816326530612244</v>
      </c>
    </row>
    <row r="184" spans="1:6" ht="12.75" customHeight="1" x14ac:dyDescent="0.2">
      <c r="A184" s="55">
        <v>3237</v>
      </c>
      <c r="B184" s="87" t="s">
        <v>408</v>
      </c>
      <c r="C184" s="52" t="s">
        <v>409</v>
      </c>
      <c r="D184" s="244">
        <v>1890</v>
      </c>
      <c r="E184" s="244">
        <v>14563.04</v>
      </c>
      <c r="F184" s="54">
        <f t="shared" si="31"/>
        <v>770.53121693121693</v>
      </c>
    </row>
    <row r="185" spans="1:6" ht="12.75" customHeight="1" x14ac:dyDescent="0.2">
      <c r="A185" s="55">
        <v>3238</v>
      </c>
      <c r="B185" s="87" t="s">
        <v>410</v>
      </c>
      <c r="C185" s="52" t="s">
        <v>411</v>
      </c>
      <c r="D185" s="244">
        <v>2587</v>
      </c>
      <c r="E185" s="244">
        <v>9501.76</v>
      </c>
      <c r="F185" s="54">
        <f t="shared" si="31"/>
        <v>367.28875144955549</v>
      </c>
    </row>
    <row r="186" spans="1:6" ht="12.75" customHeight="1" x14ac:dyDescent="0.2">
      <c r="A186" s="55">
        <v>3239</v>
      </c>
      <c r="B186" s="87" t="s">
        <v>412</v>
      </c>
      <c r="C186" s="52" t="s">
        <v>413</v>
      </c>
      <c r="D186" s="244">
        <v>3584</v>
      </c>
      <c r="E186" s="244">
        <v>76389.59</v>
      </c>
      <c r="F186" s="54">
        <f t="shared" si="31"/>
        <v>2131.4059709821427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29264</v>
      </c>
      <c r="E188" s="53">
        <f t="shared" si="43"/>
        <v>89936.739999999991</v>
      </c>
      <c r="F188" s="54">
        <f t="shared" si="31"/>
        <v>307.32893657736463</v>
      </c>
    </row>
    <row r="189" spans="1:6" ht="12.75" customHeight="1" x14ac:dyDescent="0.2">
      <c r="A189" s="55">
        <v>3291</v>
      </c>
      <c r="B189" s="234" t="s">
        <v>418</v>
      </c>
      <c r="C189" s="52" t="s">
        <v>419</v>
      </c>
      <c r="D189" s="244">
        <v>13488</v>
      </c>
      <c r="E189" s="244">
        <v>28424.86</v>
      </c>
      <c r="F189" s="54">
        <f t="shared" si="31"/>
        <v>210.74184460260975</v>
      </c>
    </row>
    <row r="190" spans="1:6" ht="12.75" customHeight="1" x14ac:dyDescent="0.2">
      <c r="A190" s="55">
        <v>3292</v>
      </c>
      <c r="B190" s="87" t="s">
        <v>420</v>
      </c>
      <c r="C190" s="52" t="s">
        <v>421</v>
      </c>
      <c r="D190" s="244">
        <v>1916</v>
      </c>
      <c r="E190" s="244">
        <v>6125.94</v>
      </c>
      <c r="F190" s="54">
        <f t="shared" si="31"/>
        <v>319.72546972860124</v>
      </c>
    </row>
    <row r="191" spans="1:6" ht="12.75" customHeight="1" x14ac:dyDescent="0.2">
      <c r="A191" s="55">
        <v>3293</v>
      </c>
      <c r="B191" s="87" t="s">
        <v>422</v>
      </c>
      <c r="C191" s="52" t="s">
        <v>423</v>
      </c>
      <c r="D191" s="244">
        <v>338</v>
      </c>
      <c r="E191" s="244">
        <v>7687.85</v>
      </c>
      <c r="F191" s="54">
        <f t="shared" si="31"/>
        <v>2274.5118343195268</v>
      </c>
    </row>
    <row r="192" spans="1:6" ht="12.75" customHeight="1" x14ac:dyDescent="0.2">
      <c r="A192" s="55">
        <v>3294</v>
      </c>
      <c r="B192" s="87" t="s">
        <v>424</v>
      </c>
      <c r="C192" s="52" t="s">
        <v>425</v>
      </c>
      <c r="D192" s="244">
        <v>1650</v>
      </c>
      <c r="E192" s="244">
        <v>1550</v>
      </c>
      <c r="F192" s="54">
        <f t="shared" si="31"/>
        <v>93.939393939393938</v>
      </c>
    </row>
    <row r="193" spans="1:6" ht="12.75" customHeight="1" x14ac:dyDescent="0.2">
      <c r="A193" s="55">
        <v>3295</v>
      </c>
      <c r="B193" s="87" t="s">
        <v>426</v>
      </c>
      <c r="C193" s="52" t="s">
        <v>427</v>
      </c>
      <c r="D193" s="244"/>
      <c r="E193" s="244">
        <v>6562.5</v>
      </c>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11872</v>
      </c>
      <c r="E195" s="244">
        <v>39585.589999999997</v>
      </c>
      <c r="F195" s="54">
        <f t="shared" si="31"/>
        <v>333.43657345013474</v>
      </c>
    </row>
    <row r="196" spans="1:6" ht="12.75" customHeight="1" x14ac:dyDescent="0.2">
      <c r="A196" s="55">
        <v>34</v>
      </c>
      <c r="B196" s="234" t="s">
        <v>432</v>
      </c>
      <c r="C196" s="52" t="s">
        <v>433</v>
      </c>
      <c r="D196" s="53">
        <f t="shared" ref="D196:E196" si="44">D197+D202+D210</f>
        <v>1854</v>
      </c>
      <c r="E196" s="53">
        <f t="shared" si="44"/>
        <v>7188.47</v>
      </c>
      <c r="F196" s="54">
        <f t="shared" si="31"/>
        <v>387.72761596548008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1854</v>
      </c>
      <c r="E210" s="53">
        <f t="shared" si="47"/>
        <v>7188.47</v>
      </c>
      <c r="F210" s="54">
        <f t="shared" si="31"/>
        <v>387.72761596548008</v>
      </c>
    </row>
    <row r="211" spans="1:6" ht="12.75" customHeight="1" x14ac:dyDescent="0.2">
      <c r="A211" s="55">
        <v>3431</v>
      </c>
      <c r="B211" s="234" t="s">
        <v>462</v>
      </c>
      <c r="C211" s="52" t="s">
        <v>463</v>
      </c>
      <c r="D211" s="244">
        <v>1679</v>
      </c>
      <c r="E211" s="244">
        <v>2081.2600000000002</v>
      </c>
      <c r="F211" s="54">
        <f t="shared" si="31"/>
        <v>123.9583085169744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175</v>
      </c>
      <c r="E213" s="244">
        <v>5107.21</v>
      </c>
      <c r="F213" s="54">
        <f t="shared" si="31"/>
        <v>2918.4057142857141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2000</v>
      </c>
      <c r="E252" s="53">
        <f t="shared" si="63"/>
        <v>6000</v>
      </c>
      <c r="F252" s="54">
        <f t="shared" ref="F252:F258" si="64">IF(D252&lt;&gt;0,IF(E252/D252&gt;=100,"&gt;&gt;100",E252/D252*100),"-")</f>
        <v>300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2000</v>
      </c>
      <c r="E259" s="53">
        <f t="shared" si="66"/>
        <v>6000</v>
      </c>
      <c r="F259" s="54">
        <f t="shared" ref="F259:F262" si="67">IF(D259&lt;&gt;0,IF(E259/D259&gt;=100,"&gt;&gt;100",E259/D259*100),"-")</f>
        <v>300</v>
      </c>
    </row>
    <row r="260" spans="1:6" ht="12.75" customHeight="1" x14ac:dyDescent="0.2">
      <c r="A260" s="55">
        <v>3721</v>
      </c>
      <c r="B260" s="87" t="s">
        <v>556</v>
      </c>
      <c r="C260" s="52" t="s">
        <v>557</v>
      </c>
      <c r="D260" s="244">
        <v>2000</v>
      </c>
      <c r="E260" s="244">
        <v>6000</v>
      </c>
      <c r="F260" s="54">
        <f t="shared" si="67"/>
        <v>300</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15720</v>
      </c>
      <c r="E263" s="53">
        <f t="shared" si="68"/>
        <v>4100</v>
      </c>
      <c r="F263" s="54">
        <f t="shared" ref="F263:F267" si="69">IF(D263&lt;&gt;0,IF(E263/D263&gt;=100,"&gt;&gt;100",E263/D263*100),"-")</f>
        <v>26.081424936386771</v>
      </c>
    </row>
    <row r="264" spans="1:6" ht="12.75" customHeight="1" x14ac:dyDescent="0.2">
      <c r="A264" s="55">
        <v>381</v>
      </c>
      <c r="B264" s="87" t="s">
        <v>564</v>
      </c>
      <c r="C264" s="52" t="s">
        <v>565</v>
      </c>
      <c r="D264" s="53">
        <f t="shared" ref="D264:E264" si="70">SUM(D265:D267)</f>
        <v>15000</v>
      </c>
      <c r="E264" s="53">
        <f t="shared" si="70"/>
        <v>0</v>
      </c>
      <c r="F264" s="54">
        <f t="shared" si="69"/>
        <v>0</v>
      </c>
    </row>
    <row r="265" spans="1:6" ht="12.75" customHeight="1" x14ac:dyDescent="0.2">
      <c r="A265" s="55">
        <v>3811</v>
      </c>
      <c r="B265" s="87" t="s">
        <v>566</v>
      </c>
      <c r="C265" s="52" t="s">
        <v>567</v>
      </c>
      <c r="D265" s="244">
        <v>15000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720</v>
      </c>
      <c r="E268" s="53">
        <f t="shared" si="71"/>
        <v>4100</v>
      </c>
      <c r="F268" s="54">
        <f t="shared" ref="F268:F272" si="72">IF(D268&lt;&gt;0,IF(E268/D268&gt;=100,"&gt;&gt;100",E268/D268*100),"-")</f>
        <v>569.44444444444446</v>
      </c>
    </row>
    <row r="269" spans="1:6" ht="12.75" customHeight="1" x14ac:dyDescent="0.2">
      <c r="A269" s="55">
        <v>3821</v>
      </c>
      <c r="B269" s="87" t="s">
        <v>574</v>
      </c>
      <c r="C269" s="52" t="s">
        <v>575</v>
      </c>
      <c r="D269" s="244">
        <v>720</v>
      </c>
      <c r="E269" s="244"/>
      <c r="F269" s="54">
        <f t="shared" si="72"/>
        <v>0</v>
      </c>
    </row>
    <row r="270" spans="1:6" ht="12.75" customHeight="1" x14ac:dyDescent="0.2">
      <c r="A270" s="55">
        <v>3822</v>
      </c>
      <c r="B270" s="87" t="s">
        <v>576</v>
      </c>
      <c r="C270" s="52" t="s">
        <v>577</v>
      </c>
      <c r="D270" s="244"/>
      <c r="E270" s="244">
        <v>4100</v>
      </c>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10288901</v>
      </c>
      <c r="E289" s="53">
        <f t="shared" si="79"/>
        <v>10989154.030000001</v>
      </c>
      <c r="F289" s="54">
        <f t="shared" si="76"/>
        <v>106.80590696712895</v>
      </c>
    </row>
    <row r="290" spans="1:6" ht="12.75" customHeight="1" x14ac:dyDescent="0.2">
      <c r="A290" s="55" t="s">
        <v>605</v>
      </c>
      <c r="B290" s="87" t="s">
        <v>616</v>
      </c>
      <c r="C290" s="52" t="s">
        <v>617</v>
      </c>
      <c r="D290" s="53">
        <f>IF(D6&gt;=D289,D6-D289,0)</f>
        <v>12829</v>
      </c>
      <c r="E290" s="53">
        <f>IF(E6&gt;=E289,E6-E289,0)</f>
        <v>129746.81999999657</v>
      </c>
      <c r="F290" s="54">
        <f t="shared" si="76"/>
        <v>1011.3556785407793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556291</v>
      </c>
      <c r="E292" s="244">
        <v>496132.96</v>
      </c>
      <c r="F292" s="54">
        <f t="shared" si="76"/>
        <v>89.185868547217197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42650.06</v>
      </c>
      <c r="E294" s="244">
        <v>58458.44</v>
      </c>
      <c r="F294" s="54">
        <f t="shared" si="76"/>
        <v>137.06531714140615</v>
      </c>
    </row>
    <row r="295" spans="1:6" ht="24" x14ac:dyDescent="0.2">
      <c r="A295" s="55">
        <v>9661</v>
      </c>
      <c r="B295" s="87" t="s">
        <v>626</v>
      </c>
      <c r="C295" s="52" t="s">
        <v>627</v>
      </c>
      <c r="D295" s="244">
        <v>42650.06</v>
      </c>
      <c r="E295" s="244">
        <v>58458.44</v>
      </c>
      <c r="F295" s="54">
        <f t="shared" si="76"/>
        <v>137.06531714140615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3158</v>
      </c>
      <c r="E298" s="53">
        <f t="shared" si="80"/>
        <v>5329.8</v>
      </c>
      <c r="F298" s="54">
        <f t="shared" ref="F298:F418" si="81">IF(D298&lt;&gt;0,IF(E298/D298&gt;=100,"&gt;&gt;100",E298/D298*100),"-")</f>
        <v>168.77137428752377</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3158</v>
      </c>
      <c r="E311" s="53">
        <f t="shared" si="85"/>
        <v>5329.8</v>
      </c>
      <c r="F311" s="54">
        <f t="shared" si="81"/>
        <v>168.77137428752377</v>
      </c>
    </row>
    <row r="312" spans="1:6" ht="12.75" customHeight="1" x14ac:dyDescent="0.2">
      <c r="A312" s="55">
        <v>721</v>
      </c>
      <c r="B312" s="87" t="s">
        <v>659</v>
      </c>
      <c r="C312" s="52" t="s">
        <v>660</v>
      </c>
      <c r="D312" s="53">
        <f t="shared" ref="D312:E312" si="86">SUM(D313:D316)</f>
        <v>2438</v>
      </c>
      <c r="E312" s="53">
        <f t="shared" si="86"/>
        <v>1229.8</v>
      </c>
      <c r="F312" s="54">
        <f t="shared" si="81"/>
        <v>50.442986054142736</v>
      </c>
    </row>
    <row r="313" spans="1:6" ht="12.75" customHeight="1" x14ac:dyDescent="0.2">
      <c r="A313" s="55">
        <v>7211</v>
      </c>
      <c r="B313" s="87" t="s">
        <v>661</v>
      </c>
      <c r="C313" s="52" t="s">
        <v>662</v>
      </c>
      <c r="D313" s="244">
        <v>2438</v>
      </c>
      <c r="E313" s="244">
        <v>1229.8</v>
      </c>
      <c r="F313" s="54">
        <f t="shared" si="81"/>
        <v>50.442986054142736</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4100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v>4100</v>
      </c>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720</v>
      </c>
      <c r="E331" s="53">
        <f t="shared" si="89"/>
        <v>0</v>
      </c>
      <c r="F331" s="54">
        <f t="shared" si="81"/>
        <v>0</v>
      </c>
    </row>
    <row r="332" spans="1:6" ht="12.75" customHeight="1" x14ac:dyDescent="0.2">
      <c r="A332" s="55">
        <v>7241</v>
      </c>
      <c r="B332" s="87" t="s">
        <v>699</v>
      </c>
      <c r="C332" s="52" t="s">
        <v>700</v>
      </c>
      <c r="D332" s="244">
        <v>720</v>
      </c>
      <c r="E332" s="244"/>
      <c r="F332" s="54">
        <f t="shared" si="81"/>
        <v>0</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75559</v>
      </c>
      <c r="E350" s="53">
        <f t="shared" si="95"/>
        <v>145904.46000000002</v>
      </c>
      <c r="F350" s="54">
        <f t="shared" si="81"/>
        <v>193.10004102754141</v>
      </c>
    </row>
    <row r="351" spans="1:6" ht="12.75" customHeight="1" x14ac:dyDescent="0.2">
      <c r="A351" s="55">
        <v>41</v>
      </c>
      <c r="B351" s="87" t="s">
        <v>737</v>
      </c>
      <c r="C351" s="52" t="s">
        <v>738</v>
      </c>
      <c r="D351" s="53">
        <f t="shared" ref="D351:E351" si="96">D352+D356</f>
        <v>0</v>
      </c>
      <c r="E351" s="53">
        <f t="shared" si="96"/>
        <v>2261.2600000000002</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2261.2600000000002</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v>2261.2600000000002</v>
      </c>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75559</v>
      </c>
      <c r="E363" s="53">
        <f t="shared" si="99"/>
        <v>143643.20000000001</v>
      </c>
      <c r="F363" s="54">
        <f t="shared" si="81"/>
        <v>190.10733334215649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64990</v>
      </c>
      <c r="E369" s="53">
        <f t="shared" si="101"/>
        <v>132891.27000000002</v>
      </c>
      <c r="F369" s="54">
        <f t="shared" si="81"/>
        <v>204.47956608709035</v>
      </c>
    </row>
    <row r="370" spans="1:6" ht="12.75" customHeight="1" x14ac:dyDescent="0.2">
      <c r="A370" s="55">
        <v>4221</v>
      </c>
      <c r="B370" s="87" t="s">
        <v>671</v>
      </c>
      <c r="C370" s="52" t="s">
        <v>763</v>
      </c>
      <c r="D370" s="244">
        <v>64990</v>
      </c>
      <c r="E370" s="244">
        <v>128791.27</v>
      </c>
      <c r="F370" s="54">
        <f t="shared" si="81"/>
        <v>198.17090321587938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v>4100</v>
      </c>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10569</v>
      </c>
      <c r="E383" s="53">
        <f t="shared" si="103"/>
        <v>10751.93</v>
      </c>
      <c r="F383" s="54">
        <f t="shared" si="81"/>
        <v>101.73081653893463</v>
      </c>
    </row>
    <row r="384" spans="1:6" ht="12.75" customHeight="1" x14ac:dyDescent="0.2">
      <c r="A384" s="55">
        <v>4241</v>
      </c>
      <c r="B384" s="87" t="s">
        <v>780</v>
      </c>
      <c r="C384" s="52" t="s">
        <v>781</v>
      </c>
      <c r="D384" s="244">
        <v>10569</v>
      </c>
      <c r="E384" s="244">
        <v>10751.93</v>
      </c>
      <c r="F384" s="54">
        <f t="shared" si="81"/>
        <v>101.73081653893463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72401</v>
      </c>
      <c r="E408" s="53">
        <f t="shared" si="111"/>
        <v>140574.66000000003</v>
      </c>
      <c r="F408" s="54">
        <f t="shared" si="81"/>
        <v>194.16121324291106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11735</v>
      </c>
      <c r="E411" s="244">
        <v>8221.8700000000008</v>
      </c>
      <c r="F411" s="54">
        <f t="shared" si="81"/>
        <v>70.06280357903708</v>
      </c>
    </row>
    <row r="412" spans="1:6" ht="12.75" customHeight="1" x14ac:dyDescent="0.2">
      <c r="A412" s="55" t="s">
        <v>605</v>
      </c>
      <c r="B412" s="87" t="s">
        <v>826</v>
      </c>
      <c r="C412" s="52" t="s">
        <v>827</v>
      </c>
      <c r="D412" s="53">
        <f>D6+D298</f>
        <v>10304888</v>
      </c>
      <c r="E412" s="53">
        <f>E6+E298</f>
        <v>11124230.649999999</v>
      </c>
      <c r="F412" s="54">
        <f t="shared" si="81"/>
        <v>107.9510097538178</v>
      </c>
    </row>
    <row r="413" spans="1:6" ht="12.75" customHeight="1" x14ac:dyDescent="0.2">
      <c r="A413" s="55" t="s">
        <v>605</v>
      </c>
      <c r="B413" s="87" t="s">
        <v>828</v>
      </c>
      <c r="C413" s="52" t="s">
        <v>829</v>
      </c>
      <c r="D413" s="53">
        <f t="shared" ref="D413:E413" si="112">D289+D350</f>
        <v>10364460</v>
      </c>
      <c r="E413" s="53">
        <f t="shared" si="112"/>
        <v>11135058.490000002</v>
      </c>
      <c r="F413" s="54">
        <f t="shared" si="81"/>
        <v>107.43500857738853</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59572</v>
      </c>
      <c r="E415" s="53">
        <f t="shared" si="114"/>
        <v>10827.840000003576</v>
      </c>
      <c r="F415" s="54">
        <f t="shared" si="81"/>
        <v>18.17605586517756</v>
      </c>
    </row>
    <row r="416" spans="1:6" ht="12.75" customHeight="1" x14ac:dyDescent="0.2">
      <c r="A416" s="62" t="s">
        <v>834</v>
      </c>
      <c r="B416" s="234" t="s">
        <v>835</v>
      </c>
      <c r="C416" s="63" t="s">
        <v>836</v>
      </c>
      <c r="D416" s="53">
        <f t="shared" ref="D416:E416" si="115">IF(D292-D293+D409-D410&gt;=0,D292-D293+D409-D410,0)</f>
        <v>556291</v>
      </c>
      <c r="E416" s="53">
        <f t="shared" si="115"/>
        <v>496132.96</v>
      </c>
      <c r="F416" s="54">
        <f t="shared" si="81"/>
        <v>89.185868547217197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54385.06</v>
      </c>
      <c r="E418" s="64">
        <f t="shared" si="117"/>
        <v>66680.31</v>
      </c>
      <c r="F418" s="59">
        <f t="shared" si="81"/>
        <v>122.60777132543386</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10304888</v>
      </c>
      <c r="E639" s="53">
        <f t="shared" si="180"/>
        <v>11124230.649999999</v>
      </c>
      <c r="F639" s="54">
        <f t="shared" si="119"/>
        <v>107.9510097538178</v>
      </c>
    </row>
    <row r="640" spans="1:6" ht="12.75" customHeight="1" x14ac:dyDescent="0.2">
      <c r="A640" s="55" t="s">
        <v>605</v>
      </c>
      <c r="B640" s="87" t="s">
        <v>1274</v>
      </c>
      <c r="C640" s="52" t="s">
        <v>1275</v>
      </c>
      <c r="D640" s="53">
        <f t="shared" ref="D640:E640" si="181">D413+D528</f>
        <v>10364460</v>
      </c>
      <c r="E640" s="53">
        <f t="shared" si="181"/>
        <v>11135058.490000002</v>
      </c>
      <c r="F640" s="54">
        <f t="shared" si="119"/>
        <v>107.43500857738853</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59572</v>
      </c>
      <c r="E642" s="53">
        <f t="shared" si="183"/>
        <v>10827.840000003576</v>
      </c>
      <c r="F642" s="54">
        <f t="shared" si="119"/>
        <v>18.17605586517756</v>
      </c>
    </row>
    <row r="643" spans="1:6" ht="24" x14ac:dyDescent="0.2">
      <c r="A643" s="62" t="s">
        <v>1280</v>
      </c>
      <c r="B643" s="87" t="s">
        <v>1281</v>
      </c>
      <c r="C643" s="63" t="s">
        <v>1280</v>
      </c>
      <c r="D643" s="53">
        <f t="shared" ref="D643:E643" si="184">IF(D416-D417+D637-D638&gt;=0,D416-D417+D637-D638,0)</f>
        <v>556291</v>
      </c>
      <c r="E643" s="53">
        <f t="shared" si="184"/>
        <v>496132.96</v>
      </c>
      <c r="F643" s="54">
        <f t="shared" si="119"/>
        <v>89.185868547217197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496719</v>
      </c>
      <c r="E645" s="53">
        <f t="shared" si="186"/>
        <v>485305.11999999644</v>
      </c>
      <c r="F645" s="54">
        <f t="shared" si="119"/>
        <v>97.702145478630058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735228</v>
      </c>
      <c r="E647" s="245">
        <v>748553.84</v>
      </c>
      <c r="F647" s="59">
        <f t="shared" si="119"/>
        <v>101.81247721795144</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715236</v>
      </c>
      <c r="E649" s="244">
        <v>768291.99</v>
      </c>
      <c r="F649" s="54">
        <f t="shared" ref="F649:F724" si="188">IF(D649&lt;&gt;0,IF(E649/D649&gt;=100,"&gt;&gt;100",E649/D649*100),"-")</f>
        <v>107.41796973306712</v>
      </c>
    </row>
    <row r="650" spans="1:6" ht="12.75" customHeight="1" x14ac:dyDescent="0.2">
      <c r="A650" s="55" t="s">
        <v>1293</v>
      </c>
      <c r="B650" s="87" t="s">
        <v>1294</v>
      </c>
      <c r="C650" s="52" t="s">
        <v>1293</v>
      </c>
      <c r="D650" s="244">
        <v>10643744</v>
      </c>
      <c r="E650" s="244">
        <v>10807871.51</v>
      </c>
      <c r="F650" s="54">
        <f t="shared" si="188"/>
        <v>101.54200918398639</v>
      </c>
    </row>
    <row r="651" spans="1:6" ht="12.75" customHeight="1" x14ac:dyDescent="0.2">
      <c r="A651" s="55" t="s">
        <v>1295</v>
      </c>
      <c r="B651" s="87" t="s">
        <v>1296</v>
      </c>
      <c r="C651" s="52" t="s">
        <v>1295</v>
      </c>
      <c r="D651" s="244">
        <v>10590688</v>
      </c>
      <c r="E651" s="244">
        <v>10865329.210000001</v>
      </c>
      <c r="F651" s="54">
        <f t="shared" si="188"/>
        <v>102.59323294199585</v>
      </c>
    </row>
    <row r="652" spans="1:6" ht="24" x14ac:dyDescent="0.2">
      <c r="A652" s="55">
        <v>11</v>
      </c>
      <c r="B652" s="87" t="s">
        <v>1297</v>
      </c>
      <c r="C652" s="52" t="s">
        <v>1298</v>
      </c>
      <c r="D652" s="53">
        <f t="shared" ref="D652:E652" si="189">+D649+D650-D651</f>
        <v>768292</v>
      </c>
      <c r="E652" s="53">
        <f t="shared" si="189"/>
        <v>710834.28999999911</v>
      </c>
      <c r="F652" s="54">
        <f t="shared" si="188"/>
        <v>92.521370780900895</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66</v>
      </c>
      <c r="E654" s="266">
        <v>64</v>
      </c>
      <c r="F654" s="54">
        <f t="shared" si="188"/>
        <v>96.969696969696969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59</v>
      </c>
      <c r="E656" s="266">
        <v>58</v>
      </c>
      <c r="F656" s="54">
        <f t="shared" si="188"/>
        <v>98.305084745762713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118128</v>
      </c>
      <c r="E669" s="244">
        <v>0</v>
      </c>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8441737</v>
      </c>
      <c r="E675" s="244">
        <v>8680281.2899999991</v>
      </c>
      <c r="F675" s="54">
        <f t="shared" si="188"/>
        <v>102.82577258685031</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v>4500</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260488.81</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8435</v>
      </c>
      <c r="E710" s="244">
        <v>17829.72</v>
      </c>
      <c r="F710" s="54">
        <f t="shared" si="188"/>
        <v>211.3778304682869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4444</v>
      </c>
      <c r="E712" s="244">
        <v>2504.23</v>
      </c>
      <c r="F712" s="54">
        <f t="shared" si="188"/>
        <v>56.350810081008099</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15674</v>
      </c>
      <c r="E716" s="244">
        <v>47301.02</v>
      </c>
      <c r="F716" s="54">
        <f t="shared" si="188"/>
        <v>301.78014546382542</v>
      </c>
    </row>
    <row r="717" spans="1:6" ht="12.75" customHeight="1" x14ac:dyDescent="0.2">
      <c r="A717" s="55">
        <v>31215</v>
      </c>
      <c r="B717" s="87" t="s">
        <v>1410</v>
      </c>
      <c r="C717" s="52" t="s">
        <v>1411</v>
      </c>
      <c r="D717" s="244">
        <v>5473</v>
      </c>
      <c r="E717" s="244">
        <v>37859.83</v>
      </c>
      <c r="F717" s="54">
        <f t="shared" si="188"/>
        <v>691.75644070893475</v>
      </c>
    </row>
    <row r="718" spans="1:6" ht="12.75" customHeight="1" x14ac:dyDescent="0.2">
      <c r="A718" s="55">
        <v>32121</v>
      </c>
      <c r="B718" s="87" t="s">
        <v>1412</v>
      </c>
      <c r="C718" s="52" t="s">
        <v>1413</v>
      </c>
      <c r="D718" s="244">
        <v>229576</v>
      </c>
      <c r="E718" s="244">
        <v>256353.64</v>
      </c>
      <c r="F718" s="54">
        <f t="shared" si="188"/>
        <v>111.66395442032268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23000</v>
      </c>
      <c r="E720" s="244">
        <v>19200</v>
      </c>
      <c r="F720" s="54">
        <f t="shared" si="188"/>
        <v>83.478260869565219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1890</v>
      </c>
      <c r="E722" s="244">
        <v>14563.04</v>
      </c>
      <c r="F722" s="54">
        <f t="shared" si="188"/>
        <v>770.53121693121693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13488</v>
      </c>
      <c r="E725" s="244">
        <v>28424.86</v>
      </c>
      <c r="F725" s="54">
        <f t="shared" ref="F725:F979" si="190">IF(D725&lt;&gt;0,IF(E725/D725&gt;=100,"&gt;&gt;100",E725/D725*100),"-")</f>
        <v>210.74184460260975</v>
      </c>
    </row>
    <row r="726" spans="1:6" ht="12.75" customHeight="1" x14ac:dyDescent="0.2">
      <c r="A726" s="55" t="s">
        <v>1428</v>
      </c>
      <c r="B726" s="87" t="s">
        <v>1429</v>
      </c>
      <c r="C726" s="52" t="s">
        <v>1428</v>
      </c>
      <c r="D726" s="244">
        <v>269</v>
      </c>
      <c r="E726" s="244">
        <v>4318.3599999999997</v>
      </c>
      <c r="F726" s="54">
        <f t="shared" si="190"/>
        <v>1605.338289962825</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2000</v>
      </c>
      <c r="E823" s="244">
        <v>6000</v>
      </c>
      <c r="F823" s="54">
        <f t="shared" si="190"/>
        <v>300</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7"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12870704</v>
      </c>
      <c r="E6" s="231">
        <f t="shared" si="0"/>
        <v>12535331.619999997</v>
      </c>
      <c r="F6" s="232">
        <f t="shared" ref="F6:F260" si="1">IF(D6&gt;0,IF(E6/D6&gt;=100,"&gt;&gt;100",E6/D6*100),"-")</f>
        <v>97.394296535760574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11270733</v>
      </c>
      <c r="E7" s="106">
        <f t="shared" si="2"/>
        <v>10925505.329999998</v>
      </c>
      <c r="F7" s="95">
        <f t="shared" si="1"/>
        <v>96.936954588490366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2261.2600000000002</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v>2261.2600000000002</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11270733</v>
      </c>
      <c r="E12" s="106">
        <f t="shared" si="3"/>
        <v>10923244.069999998</v>
      </c>
      <c r="F12" s="95">
        <f t="shared" si="1"/>
        <v>96.916891474582883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10530611</v>
      </c>
      <c r="E13" s="106">
        <f t="shared" si="4"/>
        <v>10098571.579999998</v>
      </c>
      <c r="F13" s="95">
        <f t="shared" si="1"/>
        <v>95.897299596386176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32427280</v>
      </c>
      <c r="E15" s="249">
        <v>32427280.120000001</v>
      </c>
      <c r="F15" s="95">
        <f t="shared" si="1"/>
        <v>100.00000037005879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118120</v>
      </c>
      <c r="E17" s="249">
        <v>118119.81</v>
      </c>
      <c r="F17" s="95">
        <f t="shared" si="1"/>
        <v>99.999839146630549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22014789</v>
      </c>
      <c r="E18" s="249">
        <v>22446828.350000001</v>
      </c>
      <c r="F18" s="95">
        <f t="shared" si="1"/>
        <v>101.96249598394971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142243</v>
      </c>
      <c r="E19" s="106">
        <f t="shared" si="5"/>
        <v>181383.43999999994</v>
      </c>
      <c r="F19" s="95">
        <f t="shared" si="1"/>
        <v>127.51660187144532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1694402</v>
      </c>
      <c r="E20" s="249">
        <v>1741036.3</v>
      </c>
      <c r="F20" s="95">
        <f t="shared" si="1"/>
        <v>102.75225713850669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78361</v>
      </c>
      <c r="E21" s="249">
        <v>77673.460000000006</v>
      </c>
      <c r="F21" s="95">
        <f t="shared" si="1"/>
        <v>99.122599252179029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210092</v>
      </c>
      <c r="E22" s="249">
        <v>205493.39</v>
      </c>
      <c r="F22" s="95">
        <f t="shared" si="1"/>
        <v>97.811144641395202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36439</v>
      </c>
      <c r="E23" s="249">
        <v>36438.78</v>
      </c>
      <c r="F23" s="95">
        <f t="shared" si="1"/>
        <v>99.999396251269246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54622</v>
      </c>
      <c r="E24" s="249">
        <v>54622.16</v>
      </c>
      <c r="F24" s="95">
        <f t="shared" si="1"/>
        <v>100.00029292226576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167482</v>
      </c>
      <c r="E25" s="249">
        <v>167481.85999999999</v>
      </c>
      <c r="F25" s="95">
        <f t="shared" si="1"/>
        <v>99.999916408927518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517399</v>
      </c>
      <c r="E26" s="249">
        <v>502398.91</v>
      </c>
      <c r="F26" s="95">
        <f t="shared" si="1"/>
        <v>97.100866062748466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2616554</v>
      </c>
      <c r="E28" s="249">
        <v>2603761.42</v>
      </c>
      <c r="F28" s="95">
        <f t="shared" si="1"/>
        <v>99.511090541223297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167083</v>
      </c>
      <c r="E30" s="249">
        <v>167082.73000000001</v>
      </c>
      <c r="F30" s="95">
        <f t="shared" si="1"/>
        <v>99.999838403667638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167083</v>
      </c>
      <c r="E34" s="249">
        <v>167082.73000000001</v>
      </c>
      <c r="F34" s="95">
        <f t="shared" si="1"/>
        <v>99.999838403667638</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595932</v>
      </c>
      <c r="E35" s="106">
        <f t="shared" si="7"/>
        <v>642592.41</v>
      </c>
      <c r="F35" s="95">
        <f t="shared" si="1"/>
        <v>107.8298211876523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592943</v>
      </c>
      <c r="E36" s="249">
        <v>639603.41</v>
      </c>
      <c r="F36" s="95">
        <f t="shared" si="1"/>
        <v>107.86929097737894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2989</v>
      </c>
      <c r="E37" s="249">
        <v>2989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1947</v>
      </c>
      <c r="E45" s="106">
        <f t="shared" si="9"/>
        <v>696.63999999999942</v>
      </c>
      <c r="F45" s="95">
        <f t="shared" si="1"/>
        <v>35.780174627632228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13699</v>
      </c>
      <c r="E47" s="249">
        <v>13698.89</v>
      </c>
      <c r="F47" s="95">
        <f t="shared" si="1"/>
        <v>99.999197021680402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11752</v>
      </c>
      <c r="E50" s="249">
        <v>13002.25</v>
      </c>
      <c r="F50" s="95">
        <f t="shared" si="1"/>
        <v>110.63861470388019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194304</v>
      </c>
      <c r="E54" s="249">
        <v>198442.81</v>
      </c>
      <c r="F54" s="95">
        <f t="shared" si="1"/>
        <v>102.13006937582345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194304</v>
      </c>
      <c r="E55" s="249">
        <v>198442.81</v>
      </c>
      <c r="F55" s="95">
        <f t="shared" si="1"/>
        <v>102.13006937582345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1599971</v>
      </c>
      <c r="E68" s="106">
        <f t="shared" si="13"/>
        <v>1609826.29</v>
      </c>
      <c r="F68" s="95">
        <f t="shared" si="1"/>
        <v>100.61596678939806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768292</v>
      </c>
      <c r="E69" s="106">
        <f t="shared" si="14"/>
        <v>710834.29</v>
      </c>
      <c r="F69" s="95">
        <f t="shared" si="1"/>
        <v>92.521370780901009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768255</v>
      </c>
      <c r="E70" s="106">
        <f t="shared" si="15"/>
        <v>710834.29</v>
      </c>
      <c r="F70" s="95">
        <f t="shared" si="1"/>
        <v>92.525826711183143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768255</v>
      </c>
      <c r="E72" s="249">
        <v>710834.29</v>
      </c>
      <c r="F72" s="95">
        <f t="shared" si="1"/>
        <v>92.525826711183143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37</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36375</v>
      </c>
      <c r="E78" s="106">
        <f>E79+SUM(E82:E84)-E85+E86</f>
        <v>75517.08</v>
      </c>
      <c r="F78" s="95">
        <f t="shared" si="1"/>
        <v>207.60709278350515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36375</v>
      </c>
      <c r="E86" s="249">
        <v>75517.08</v>
      </c>
      <c r="F86" s="95">
        <f t="shared" si="1"/>
        <v>207.60709278350515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48341</v>
      </c>
      <c r="E146" s="106">
        <f t="shared" si="26"/>
        <v>66699.210000000006</v>
      </c>
      <c r="F146" s="95">
        <f t="shared" si="1"/>
        <v>137.97647959289216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48341</v>
      </c>
      <c r="E160" s="249">
        <v>66699.210000000006</v>
      </c>
      <c r="F160" s="95">
        <f t="shared" si="1"/>
        <v>137.97647959289216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11735</v>
      </c>
      <c r="E164" s="106">
        <f t="shared" si="28"/>
        <v>8221.8700000000008</v>
      </c>
      <c r="F164" s="95">
        <f t="shared" si="1"/>
        <v>70.06280357903708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11735</v>
      </c>
      <c r="E166" s="249">
        <v>8221.8700000000008</v>
      </c>
      <c r="F166" s="95">
        <f t="shared" si="1"/>
        <v>70.06280357903708</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735228</v>
      </c>
      <c r="E170" s="106">
        <f t="shared" si="29"/>
        <v>748553.84</v>
      </c>
      <c r="F170" s="95">
        <f t="shared" si="1"/>
        <v>101.81247721795144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735228</v>
      </c>
      <c r="E173" s="249">
        <v>748553.84</v>
      </c>
      <c r="F173" s="95">
        <f t="shared" si="1"/>
        <v>101.81247721795144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12870704</v>
      </c>
      <c r="E175" s="106">
        <f t="shared" si="30"/>
        <v>12535331.619999999</v>
      </c>
      <c r="F175" s="95">
        <f t="shared" si="1"/>
        <v>97.394296535760589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1047026</v>
      </c>
      <c r="E176" s="106">
        <f t="shared" si="31"/>
        <v>1055999.7799999998</v>
      </c>
      <c r="F176" s="95">
        <f t="shared" si="1"/>
        <v>100.85707327229694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1047015</v>
      </c>
      <c r="E177" s="106">
        <f t="shared" si="32"/>
        <v>1055988.8699999999</v>
      </c>
      <c r="F177" s="95">
        <f t="shared" si="1"/>
        <v>100.8570908726236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746382</v>
      </c>
      <c r="E178" s="249">
        <v>748663.69</v>
      </c>
      <c r="F178" s="95">
        <f t="shared" si="1"/>
        <v>100.30570003027938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220484</v>
      </c>
      <c r="E179" s="249">
        <v>206854.33</v>
      </c>
      <c r="F179" s="95">
        <f t="shared" si="1"/>
        <v>93.818295205094245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80149</v>
      </c>
      <c r="E188" s="249">
        <v>100470.85</v>
      </c>
      <c r="F188" s="95">
        <f t="shared" si="1"/>
        <v>125.35508864739424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11</v>
      </c>
      <c r="E189" s="249">
        <v>10.91</v>
      </c>
      <c r="F189" s="95">
        <f t="shared" si="1"/>
        <v>99.181818181818187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11823678</v>
      </c>
      <c r="E237" s="106">
        <f t="shared" si="41"/>
        <v>11479331.84</v>
      </c>
      <c r="F237" s="95">
        <f t="shared" si="1"/>
        <v>97.08765614219196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11272574</v>
      </c>
      <c r="E238" s="106">
        <f t="shared" si="42"/>
        <v>10927346.41</v>
      </c>
      <c r="F238" s="95">
        <f t="shared" si="1"/>
        <v>96.93745554475845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11272574</v>
      </c>
      <c r="E239" s="106">
        <f t="shared" si="43"/>
        <v>10927346.41</v>
      </c>
      <c r="F239" s="95">
        <f t="shared" si="1"/>
        <v>96.93745554475845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11270728</v>
      </c>
      <c r="E240" s="249">
        <v>10925500.33</v>
      </c>
      <c r="F240" s="95">
        <f t="shared" si="1"/>
        <v>96.936953229640537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1846</v>
      </c>
      <c r="E241" s="249">
        <v>1846.08</v>
      </c>
      <c r="F241" s="95">
        <f t="shared" si="1"/>
        <v>100.00433369447454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496719</v>
      </c>
      <c r="E245" s="106">
        <f t="shared" si="45"/>
        <v>485305.12000000005</v>
      </c>
      <c r="F245" s="95">
        <f t="shared" si="1"/>
        <v>97.702145478630783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560111</v>
      </c>
      <c r="E246" s="106">
        <f t="shared" si="46"/>
        <v>616688.42000000004</v>
      </c>
      <c r="F246" s="95">
        <f t="shared" si="1"/>
        <v>110.10110853027346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560111</v>
      </c>
      <c r="E247" s="249">
        <v>616688.42000000004</v>
      </c>
      <c r="F247" s="95">
        <f t="shared" si="1"/>
        <v>110.10110853027346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63392</v>
      </c>
      <c r="E250" s="106">
        <f t="shared" si="47"/>
        <v>131383.29999999999</v>
      </c>
      <c r="F250" s="95">
        <f t="shared" si="1"/>
        <v>207.25533190307925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63392</v>
      </c>
      <c r="E252" s="249">
        <v>131383.29999999999</v>
      </c>
      <c r="F252" s="95">
        <f t="shared" si="1"/>
        <v>207.25533190307925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42650</v>
      </c>
      <c r="E255" s="249">
        <v>58458.44</v>
      </c>
      <c r="F255" s="95">
        <f t="shared" si="1"/>
        <v>137.06550996483003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11735</v>
      </c>
      <c r="E256" s="249">
        <v>8221.8700000000008</v>
      </c>
      <c r="F256" s="95">
        <f t="shared" si="1"/>
        <v>70.06280357903708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83748</v>
      </c>
      <c r="E259" s="106">
        <f t="shared" si="49"/>
        <v>83748.5</v>
      </c>
      <c r="F259" s="95">
        <f t="shared" si="1"/>
        <v>100.00059702918279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83748</v>
      </c>
      <c r="E260" s="250">
        <v>83748.5</v>
      </c>
      <c r="F260" s="99">
        <f t="shared" si="1"/>
        <v>100.00059702918279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3435</v>
      </c>
      <c r="E264" s="249">
        <v>15869.56</v>
      </c>
      <c r="F264" s="95">
        <f t="shared" si="50"/>
        <v>461.99592430858809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44906</v>
      </c>
      <c r="E265" s="249">
        <v>50829.65</v>
      </c>
      <c r="F265" s="95">
        <f t="shared" si="50"/>
        <v>113.19122166302944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v>11735</v>
      </c>
      <c r="E267" s="249">
        <v>8221.8700000000008</v>
      </c>
      <c r="F267" s="95">
        <f t="shared" si="50"/>
        <v>70.06280357903708</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36222</v>
      </c>
      <c r="E268" s="249">
        <v>75363.88</v>
      </c>
      <c r="F268" s="95">
        <f t="shared" si="50"/>
        <v>208.06106785931203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153</v>
      </c>
      <c r="E269" s="249">
        <v>153.19999999999999</v>
      </c>
      <c r="F269" s="95">
        <f t="shared" si="50"/>
        <v>100.13071895424837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1015</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1046000</v>
      </c>
      <c r="E288" s="249">
        <v>1055988.8700000001</v>
      </c>
      <c r="F288" s="95">
        <f t="shared" si="50"/>
        <v>100.9549588910134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11</v>
      </c>
      <c r="E290" s="249">
        <v>10.91</v>
      </c>
      <c r="F290" s="95">
        <f t="shared" si="50"/>
        <v>99.181818181818187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72424</v>
      </c>
      <c r="E298" s="249">
        <v>77107.11</v>
      </c>
      <c r="F298" s="95">
        <f t="shared" si="50"/>
        <v>106.46624047277146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D126" sqref="D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10364460</v>
      </c>
      <c r="E114" s="83">
        <f t="shared" si="22"/>
        <v>11135058.49</v>
      </c>
      <c r="F114" s="65">
        <f t="shared" si="1"/>
        <v>107.4350085773885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10364460</v>
      </c>
      <c r="E118" s="83">
        <f t="shared" si="24"/>
        <v>11135058.49</v>
      </c>
      <c r="F118" s="65">
        <f t="shared" si="1"/>
        <v>107.4350085773885</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10364460</v>
      </c>
      <c r="E120" s="251">
        <v>11135058.49</v>
      </c>
      <c r="F120" s="65">
        <f t="shared" si="1"/>
        <v>107.4350085773885</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10364460</v>
      </c>
      <c r="E141" s="108">
        <f t="shared" si="28"/>
        <v>11135058.49</v>
      </c>
      <c r="F141" s="84">
        <f t="shared" si="1"/>
        <v>107.4350085773885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L29" sqref="L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35908.97</v>
      </c>
      <c r="E5" s="109">
        <f t="shared" si="0"/>
        <v>2987.2</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499.1</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499.1</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v>499.1</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35908.97</v>
      </c>
      <c r="E22" s="110">
        <f t="shared" si="3"/>
        <v>2488.1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35908.97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35908.97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2488.1</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v>2488.1</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0" sqref="D3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1047025.8</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11319789.329999998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11173840.959999999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8799544.5299999993</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1978161.49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396134.94</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145948.37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11310815.35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11164866.98</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8797262.1600000001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1991791.4</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375813.42</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145948.37</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1055999.7799999993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1055999.78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1055988.8700000001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10.91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2855</v>
      </c>
      <c r="B1" s="369"/>
      <c r="C1" s="369"/>
      <c r="D1" s="369"/>
      <c r="E1" s="73" t="s">
        <v>2997</v>
      </c>
      <c r="F1" s="73"/>
      <c r="G1" s="73"/>
      <c r="H1" s="73"/>
      <c r="I1" s="73"/>
      <c r="J1" s="73"/>
      <c r="K1" s="73"/>
      <c r="L1" s="73"/>
      <c r="M1" s="73"/>
      <c r="N1" s="73"/>
      <c r="O1" s="73"/>
      <c r="P1" s="73"/>
    </row>
    <row r="2" spans="1:16" ht="37.5" customHeight="1" x14ac:dyDescent="0.2">
      <c r="A2" s="374" t="s">
        <v>2998</v>
      </c>
      <c r="B2" s="369"/>
      <c r="C2" s="369"/>
      <c r="D2" s="369"/>
    </row>
    <row r="3" spans="1:16" ht="29.25" customHeight="1" x14ac:dyDescent="0.2">
      <c r="A3" s="127" t="s">
        <v>2999</v>
      </c>
      <c r="B3" s="128" t="s">
        <v>3000</v>
      </c>
      <c r="C3" s="129" t="s">
        <v>3001</v>
      </c>
      <c r="D3" s="125"/>
      <c r="E3" s="126">
        <f>E4+E14+E19+E275+E293+E296+E298</f>
        <v>1</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16449</v>
      </c>
      <c r="P3" s="73"/>
    </row>
    <row r="4" spans="1:16" ht="19.5" customHeight="1" x14ac:dyDescent="0.2">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3015</v>
      </c>
      <c r="B14" s="372"/>
      <c r="C14" s="373"/>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3020</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3227</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3297</v>
      </c>
      <c r="B1" s="386"/>
      <c r="C1" s="386"/>
    </row>
    <row r="2" spans="1:17" ht="33" customHeight="1" x14ac:dyDescent="0.2">
      <c r="A2" s="387" t="s">
        <v>3298</v>
      </c>
      <c r="B2" s="388"/>
      <c r="C2" s="379"/>
      <c r="D2" s="4"/>
      <c r="E2" s="4"/>
      <c r="F2" s="4"/>
      <c r="G2" s="4"/>
      <c r="H2" s="4"/>
      <c r="I2" s="4"/>
      <c r="J2" s="4"/>
      <c r="K2" s="4"/>
      <c r="L2" s="4"/>
      <c r="M2" s="4"/>
      <c r="N2" s="4"/>
      <c r="O2" s="4"/>
      <c r="P2" s="4"/>
      <c r="Q2" s="4"/>
    </row>
    <row r="3" spans="1:17" ht="18.75" customHeight="1" x14ac:dyDescent="0.2">
      <c r="A3" s="42" t="s">
        <v>3299</v>
      </c>
      <c r="B3" s="389" t="s">
        <v>3300</v>
      </c>
      <c r="C3" s="379"/>
      <c r="D3" s="4"/>
      <c r="E3" s="4"/>
      <c r="F3" s="4"/>
      <c r="G3" s="4"/>
      <c r="H3" s="4"/>
      <c r="I3" s="4"/>
      <c r="J3" s="4"/>
      <c r="K3" s="4"/>
      <c r="L3" s="4"/>
      <c r="M3" s="4"/>
      <c r="N3" s="4"/>
      <c r="O3" s="4"/>
      <c r="P3" s="4"/>
      <c r="Q3" s="4"/>
    </row>
    <row r="4" spans="1:17" ht="37.5" hidden="1" customHeight="1" x14ac:dyDescent="0.2">
      <c r="A4" s="43" t="s">
        <v>3301</v>
      </c>
      <c r="B4" s="383" t="s">
        <v>3302</v>
      </c>
      <c r="C4" s="379"/>
      <c r="D4" s="4"/>
      <c r="E4" s="4"/>
      <c r="F4" s="4"/>
      <c r="G4" s="4"/>
      <c r="H4" s="4"/>
      <c r="I4" s="4"/>
      <c r="J4" s="4"/>
      <c r="K4" s="4"/>
      <c r="L4" s="4"/>
      <c r="M4" s="4"/>
      <c r="N4" s="4"/>
      <c r="O4" s="4"/>
      <c r="P4" s="4"/>
      <c r="Q4" s="4"/>
    </row>
    <row r="5" spans="1:17" ht="48" hidden="1" customHeight="1" x14ac:dyDescent="0.2">
      <c r="A5" s="43" t="s">
        <v>3301</v>
      </c>
      <c r="B5" s="383" t="s">
        <v>3303</v>
      </c>
      <c r="C5" s="379"/>
      <c r="D5" s="4"/>
      <c r="E5" s="4"/>
      <c r="F5" s="4"/>
      <c r="G5" s="4"/>
      <c r="H5" s="4"/>
      <c r="I5" s="4"/>
      <c r="J5" s="4"/>
      <c r="K5" s="4"/>
      <c r="L5" s="4"/>
      <c r="M5" s="4"/>
      <c r="N5" s="4"/>
      <c r="O5" s="4"/>
      <c r="P5" s="4"/>
      <c r="Q5" s="4"/>
    </row>
    <row r="6" spans="1:17" ht="59.25" hidden="1" customHeight="1" x14ac:dyDescent="0.2">
      <c r="A6" s="43" t="s">
        <v>3301</v>
      </c>
      <c r="B6" s="383" t="s">
        <v>3304</v>
      </c>
      <c r="C6" s="379"/>
      <c r="D6" s="4"/>
      <c r="E6" s="4"/>
      <c r="F6" s="4"/>
      <c r="G6" s="4"/>
      <c r="H6" s="4"/>
      <c r="I6" s="4"/>
      <c r="J6" s="4"/>
      <c r="K6" s="4"/>
      <c r="L6" s="4"/>
      <c r="M6" s="4"/>
      <c r="N6" s="4"/>
      <c r="O6" s="4"/>
      <c r="P6" s="4"/>
      <c r="Q6" s="4"/>
    </row>
    <row r="7" spans="1:17" ht="48" hidden="1" customHeight="1" x14ac:dyDescent="0.2">
      <c r="A7" s="43" t="s">
        <v>3305</v>
      </c>
      <c r="B7" s="383" t="s">
        <v>3306</v>
      </c>
      <c r="C7" s="379"/>
      <c r="D7" s="4"/>
      <c r="E7" s="4"/>
      <c r="F7" s="4"/>
      <c r="G7" s="4"/>
      <c r="H7" s="4"/>
      <c r="I7" s="4"/>
      <c r="J7" s="4"/>
      <c r="K7" s="4"/>
      <c r="L7" s="4"/>
      <c r="M7" s="4"/>
      <c r="N7" s="4"/>
      <c r="O7" s="4"/>
      <c r="P7" s="4"/>
      <c r="Q7" s="4"/>
    </row>
    <row r="8" spans="1:17" ht="41.25" hidden="1" customHeight="1" x14ac:dyDescent="0.2">
      <c r="A8" s="43" t="s">
        <v>3307</v>
      </c>
      <c r="B8" s="383" t="s">
        <v>3308</v>
      </c>
      <c r="C8" s="379"/>
      <c r="D8" s="4"/>
      <c r="E8" s="4"/>
      <c r="F8" s="4"/>
      <c r="G8" s="4"/>
      <c r="H8" s="4"/>
      <c r="I8" s="4"/>
      <c r="J8" s="4"/>
      <c r="K8" s="4"/>
      <c r="L8" s="4"/>
      <c r="M8" s="4"/>
      <c r="N8" s="4"/>
      <c r="O8" s="4"/>
      <c r="P8" s="4"/>
      <c r="Q8" s="4"/>
    </row>
    <row r="9" spans="1:17" ht="59.25" hidden="1" customHeight="1" x14ac:dyDescent="0.2">
      <c r="A9" s="43" t="s">
        <v>3309</v>
      </c>
      <c r="B9" s="383" t="s">
        <v>3310</v>
      </c>
      <c r="C9" s="379"/>
      <c r="D9" s="4"/>
      <c r="E9" s="4"/>
      <c r="F9" s="4"/>
      <c r="G9" s="4"/>
      <c r="H9" s="4"/>
      <c r="I9" s="4"/>
      <c r="J9" s="4"/>
      <c r="K9" s="4"/>
      <c r="L9" s="4"/>
      <c r="M9" s="4"/>
      <c r="N9" s="4"/>
      <c r="O9" s="4"/>
      <c r="P9" s="4"/>
      <c r="Q9" s="4"/>
    </row>
    <row r="10" spans="1:17" ht="61.5" hidden="1" customHeight="1" x14ac:dyDescent="0.2">
      <c r="A10" s="43" t="s">
        <v>3309</v>
      </c>
      <c r="B10" s="383" t="s">
        <v>3311</v>
      </c>
      <c r="C10" s="379"/>
      <c r="D10" s="4"/>
      <c r="E10" s="4"/>
      <c r="F10" s="4"/>
      <c r="G10" s="4"/>
      <c r="H10" s="4"/>
      <c r="I10" s="4"/>
      <c r="J10" s="4"/>
      <c r="K10" s="4"/>
      <c r="L10" s="4"/>
      <c r="M10" s="4"/>
      <c r="N10" s="4"/>
      <c r="O10" s="4"/>
      <c r="P10" s="4"/>
      <c r="Q10" s="4"/>
    </row>
    <row r="11" spans="1:17" ht="43.5" hidden="1" customHeight="1" x14ac:dyDescent="0.2">
      <c r="A11" s="43" t="s">
        <v>3309</v>
      </c>
      <c r="B11" s="383" t="s">
        <v>3312</v>
      </c>
      <c r="C11" s="379"/>
      <c r="D11" s="4"/>
      <c r="E11" s="4"/>
      <c r="F11" s="4"/>
      <c r="G11" s="4"/>
      <c r="H11" s="4"/>
      <c r="I11" s="4"/>
      <c r="J11" s="4"/>
      <c r="K11" s="4"/>
      <c r="L11" s="4"/>
      <c r="M11" s="4"/>
      <c r="N11" s="4"/>
      <c r="O11" s="4"/>
      <c r="P11" s="4"/>
      <c r="Q11" s="4"/>
    </row>
    <row r="12" spans="1:17" ht="27.75" hidden="1" customHeight="1" x14ac:dyDescent="0.2">
      <c r="A12" s="43" t="s">
        <v>3313</v>
      </c>
      <c r="B12" s="383" t="s">
        <v>3314</v>
      </c>
      <c r="C12" s="379"/>
      <c r="D12" s="4"/>
      <c r="E12" s="4"/>
      <c r="F12" s="4"/>
      <c r="G12" s="4"/>
      <c r="H12" s="4"/>
      <c r="I12" s="4"/>
      <c r="J12" s="4"/>
      <c r="K12" s="4"/>
      <c r="L12" s="4"/>
      <c r="M12" s="4"/>
      <c r="N12" s="4"/>
      <c r="O12" s="4"/>
      <c r="P12" s="4"/>
      <c r="Q12" s="4"/>
    </row>
    <row r="13" spans="1:17" ht="27.75" hidden="1" customHeight="1" x14ac:dyDescent="0.2">
      <c r="A13" s="43" t="s">
        <v>3315</v>
      </c>
      <c r="B13" s="383" t="s">
        <v>3316</v>
      </c>
      <c r="C13" s="379"/>
      <c r="D13" s="4"/>
      <c r="E13" s="4"/>
      <c r="F13" s="4"/>
      <c r="G13" s="4"/>
      <c r="H13" s="4"/>
      <c r="I13" s="4"/>
      <c r="J13" s="4"/>
      <c r="K13" s="4"/>
      <c r="L13" s="4"/>
      <c r="M13" s="4"/>
      <c r="N13" s="4"/>
      <c r="O13" s="4"/>
      <c r="P13" s="4"/>
      <c r="Q13" s="4"/>
    </row>
    <row r="14" spans="1:17" ht="45.75" hidden="1" customHeight="1" x14ac:dyDescent="0.2">
      <c r="A14" s="43" t="s">
        <v>3317</v>
      </c>
      <c r="B14" s="383" t="s">
        <v>3318</v>
      </c>
      <c r="C14" s="379"/>
      <c r="D14" s="4"/>
      <c r="E14" s="4"/>
      <c r="F14" s="4"/>
      <c r="G14" s="4"/>
      <c r="H14" s="4"/>
      <c r="I14" s="4"/>
      <c r="J14" s="4"/>
      <c r="K14" s="4"/>
      <c r="L14" s="4"/>
      <c r="M14" s="4"/>
      <c r="N14" s="4"/>
      <c r="O14" s="4"/>
      <c r="P14" s="4"/>
      <c r="Q14" s="4"/>
    </row>
    <row r="15" spans="1:17" ht="45.75" hidden="1" customHeight="1" x14ac:dyDescent="0.2">
      <c r="A15" s="43" t="s">
        <v>3319</v>
      </c>
      <c r="B15" s="383" t="s">
        <v>3320</v>
      </c>
      <c r="C15" s="379"/>
      <c r="D15" s="4"/>
      <c r="E15" s="4"/>
      <c r="F15" s="4"/>
      <c r="G15" s="4"/>
      <c r="H15" s="4"/>
      <c r="I15" s="4"/>
      <c r="J15" s="4"/>
      <c r="K15" s="4"/>
      <c r="L15" s="4"/>
      <c r="M15" s="4"/>
      <c r="N15" s="4"/>
      <c r="O15" s="4"/>
      <c r="P15" s="4"/>
      <c r="Q15" s="4"/>
    </row>
    <row r="16" spans="1:17" ht="51" hidden="1" customHeight="1" x14ac:dyDescent="0.2">
      <c r="A16" s="43" t="s">
        <v>3321</v>
      </c>
      <c r="B16" s="383" t="s">
        <v>3322</v>
      </c>
      <c r="C16" s="379"/>
      <c r="D16" s="4"/>
      <c r="E16" s="4"/>
      <c r="F16" s="4"/>
      <c r="G16" s="4"/>
      <c r="H16" s="4"/>
      <c r="I16" s="4"/>
      <c r="J16" s="4"/>
      <c r="K16" s="4"/>
      <c r="L16" s="4"/>
      <c r="M16" s="4"/>
      <c r="N16" s="4"/>
      <c r="O16" s="4"/>
      <c r="P16" s="4"/>
      <c r="Q16" s="4"/>
    </row>
    <row r="17" spans="1:17" ht="27.75" hidden="1" customHeight="1" x14ac:dyDescent="0.2">
      <c r="A17" s="43" t="s">
        <v>3323</v>
      </c>
      <c r="B17" s="383" t="s">
        <v>3324</v>
      </c>
      <c r="C17" s="379"/>
      <c r="D17" s="4"/>
      <c r="E17" s="4"/>
      <c r="F17" s="4"/>
      <c r="G17" s="4"/>
      <c r="H17" s="4"/>
      <c r="I17" s="4"/>
      <c r="J17" s="4"/>
      <c r="K17" s="4"/>
      <c r="L17" s="4"/>
      <c r="M17" s="4"/>
      <c r="N17" s="4"/>
      <c r="O17" s="4"/>
      <c r="P17" s="4"/>
      <c r="Q17" s="4"/>
    </row>
    <row r="18" spans="1:17" ht="27.75" hidden="1" customHeight="1" x14ac:dyDescent="0.2">
      <c r="A18" s="43" t="s">
        <v>3325</v>
      </c>
      <c r="B18" s="383" t="s">
        <v>3326</v>
      </c>
      <c r="C18" s="379"/>
      <c r="D18" s="4"/>
      <c r="E18" s="4"/>
      <c r="F18" s="4"/>
      <c r="G18" s="4"/>
      <c r="H18" s="4"/>
      <c r="I18" s="4"/>
      <c r="J18" s="4"/>
      <c r="K18" s="4"/>
      <c r="L18" s="4"/>
      <c r="M18" s="4"/>
      <c r="N18" s="4"/>
      <c r="O18" s="4"/>
      <c r="P18" s="4"/>
      <c r="Q18" s="4"/>
    </row>
    <row r="19" spans="1:17" ht="45" hidden="1" customHeight="1" x14ac:dyDescent="0.2">
      <c r="A19" s="43" t="s">
        <v>3325</v>
      </c>
      <c r="B19" s="383" t="s">
        <v>3327</v>
      </c>
      <c r="C19" s="379"/>
      <c r="D19" s="4"/>
      <c r="E19" s="4"/>
      <c r="F19" s="4"/>
      <c r="G19" s="4"/>
      <c r="H19" s="4"/>
      <c r="I19" s="4"/>
      <c r="J19" s="4"/>
      <c r="K19" s="4"/>
      <c r="L19" s="4"/>
      <c r="M19" s="4"/>
      <c r="N19" s="4"/>
      <c r="O19" s="4"/>
      <c r="P19" s="4"/>
      <c r="Q19" s="4"/>
    </row>
    <row r="20" spans="1:17" ht="45" hidden="1" customHeight="1" x14ac:dyDescent="0.2">
      <c r="A20" s="43" t="s">
        <v>3328</v>
      </c>
      <c r="B20" s="383" t="s">
        <v>3329</v>
      </c>
      <c r="C20" s="379"/>
      <c r="D20" s="4"/>
      <c r="E20" s="4"/>
      <c r="F20" s="4"/>
      <c r="G20" s="4"/>
      <c r="H20" s="4"/>
      <c r="I20" s="4"/>
      <c r="J20" s="4"/>
      <c r="K20" s="4"/>
      <c r="L20" s="4"/>
      <c r="M20" s="4"/>
      <c r="N20" s="4"/>
      <c r="O20" s="4"/>
      <c r="P20" s="4"/>
      <c r="Q20" s="4"/>
    </row>
    <row r="21" spans="1:17" ht="30" hidden="1" customHeight="1" x14ac:dyDescent="0.2">
      <c r="A21" s="43" t="s">
        <v>3330</v>
      </c>
      <c r="B21" s="383" t="s">
        <v>3331</v>
      </c>
      <c r="C21" s="379"/>
      <c r="D21" s="4"/>
      <c r="E21" s="4"/>
      <c r="F21" s="4"/>
      <c r="G21" s="4"/>
      <c r="H21" s="4"/>
      <c r="I21" s="4"/>
      <c r="J21" s="4"/>
      <c r="K21" s="4"/>
      <c r="L21" s="4"/>
      <c r="M21" s="4"/>
      <c r="N21" s="4"/>
      <c r="O21" s="4"/>
      <c r="P21" s="4"/>
      <c r="Q21" s="4"/>
    </row>
    <row r="22" spans="1:17" ht="30" hidden="1" customHeight="1" x14ac:dyDescent="0.2">
      <c r="A22" s="43" t="s">
        <v>3332</v>
      </c>
      <c r="B22" s="383" t="s">
        <v>3333</v>
      </c>
      <c r="C22" s="379"/>
      <c r="D22" s="4"/>
      <c r="E22" s="4"/>
      <c r="F22" s="4"/>
      <c r="G22" s="4"/>
      <c r="H22" s="4"/>
      <c r="I22" s="4"/>
      <c r="J22" s="4"/>
      <c r="K22" s="4"/>
      <c r="L22" s="4"/>
      <c r="M22" s="4"/>
      <c r="N22" s="4"/>
      <c r="O22" s="4"/>
      <c r="P22" s="4"/>
      <c r="Q22" s="4"/>
    </row>
    <row r="23" spans="1:17" ht="30" hidden="1" customHeight="1" x14ac:dyDescent="0.2">
      <c r="A23" s="43" t="s">
        <v>3334</v>
      </c>
      <c r="B23" s="383" t="s">
        <v>3335</v>
      </c>
      <c r="C23" s="379"/>
      <c r="D23" s="4"/>
      <c r="E23" s="4"/>
      <c r="F23" s="4"/>
      <c r="G23" s="4"/>
      <c r="H23" s="4"/>
      <c r="I23" s="4"/>
      <c r="J23" s="4"/>
      <c r="K23" s="4"/>
      <c r="L23" s="4"/>
      <c r="M23" s="4"/>
      <c r="N23" s="4"/>
      <c r="O23" s="4"/>
      <c r="P23" s="4"/>
      <c r="Q23" s="4"/>
    </row>
    <row r="24" spans="1:17" ht="30" hidden="1" customHeight="1" x14ac:dyDescent="0.2">
      <c r="A24" s="43" t="s">
        <v>3336</v>
      </c>
      <c r="B24" s="383" t="s">
        <v>3337</v>
      </c>
      <c r="C24" s="379"/>
      <c r="D24" s="4"/>
      <c r="E24" s="4"/>
      <c r="F24" s="4"/>
      <c r="G24" s="4"/>
      <c r="H24" s="4"/>
      <c r="I24" s="4"/>
      <c r="J24" s="4"/>
      <c r="K24" s="4"/>
      <c r="L24" s="4"/>
      <c r="M24" s="4"/>
      <c r="N24" s="4"/>
      <c r="O24" s="4"/>
      <c r="P24" s="4"/>
      <c r="Q24" s="4"/>
    </row>
    <row r="25" spans="1:17" ht="30" hidden="1" customHeight="1" x14ac:dyDescent="0.2">
      <c r="A25" s="43" t="s">
        <v>3338</v>
      </c>
      <c r="B25" s="383" t="s">
        <v>3339</v>
      </c>
      <c r="C25" s="379"/>
      <c r="D25" s="4"/>
      <c r="E25" s="4"/>
      <c r="F25" s="4"/>
      <c r="G25" s="4"/>
      <c r="H25" s="4"/>
      <c r="I25" s="4"/>
      <c r="J25" s="4"/>
      <c r="K25" s="4"/>
      <c r="L25" s="4"/>
      <c r="M25" s="4"/>
      <c r="N25" s="4"/>
      <c r="O25" s="4"/>
      <c r="P25" s="4"/>
      <c r="Q25" s="4"/>
    </row>
    <row r="26" spans="1:17" ht="30" hidden="1" customHeight="1" x14ac:dyDescent="0.2">
      <c r="A26" s="43" t="s">
        <v>3340</v>
      </c>
      <c r="B26" s="383" t="s">
        <v>3341</v>
      </c>
      <c r="C26" s="379"/>
      <c r="D26" s="4"/>
      <c r="E26" s="4"/>
      <c r="F26" s="4"/>
      <c r="G26" s="4"/>
      <c r="H26" s="4"/>
      <c r="I26" s="4"/>
      <c r="J26" s="4"/>
      <c r="K26" s="4"/>
      <c r="L26" s="4"/>
      <c r="M26" s="4"/>
      <c r="N26" s="4"/>
      <c r="O26" s="4"/>
      <c r="P26" s="4"/>
      <c r="Q26" s="4"/>
    </row>
    <row r="27" spans="1:17" ht="70.5" hidden="1" customHeight="1" x14ac:dyDescent="0.2">
      <c r="A27" s="43" t="s">
        <v>3342</v>
      </c>
      <c r="B27" s="383" t="s">
        <v>3343</v>
      </c>
      <c r="C27" s="379"/>
      <c r="D27" s="4"/>
      <c r="E27" s="4"/>
      <c r="F27" s="4"/>
      <c r="G27" s="4"/>
      <c r="H27" s="4"/>
      <c r="I27" s="4"/>
      <c r="J27" s="4"/>
      <c r="K27" s="4"/>
      <c r="L27" s="4"/>
      <c r="M27" s="4"/>
      <c r="N27" s="4"/>
      <c r="O27" s="4"/>
      <c r="P27" s="4"/>
      <c r="Q27" s="4"/>
    </row>
    <row r="28" spans="1:17" ht="48" hidden="1" customHeight="1" x14ac:dyDescent="0.2">
      <c r="A28" s="43" t="s">
        <v>3344</v>
      </c>
      <c r="B28" s="383" t="s">
        <v>3345</v>
      </c>
      <c r="C28" s="379"/>
      <c r="D28" s="4"/>
      <c r="E28" s="4"/>
      <c r="F28" s="4"/>
      <c r="G28" s="4"/>
      <c r="H28" s="4"/>
      <c r="I28" s="4"/>
      <c r="J28" s="4"/>
      <c r="K28" s="4"/>
      <c r="L28" s="4"/>
      <c r="M28" s="4"/>
      <c r="N28" s="4"/>
      <c r="O28" s="4"/>
      <c r="P28" s="4"/>
      <c r="Q28" s="4"/>
    </row>
    <row r="29" spans="1:17" ht="100.5" hidden="1" customHeight="1" x14ac:dyDescent="0.2">
      <c r="A29" s="43" t="s">
        <v>3346</v>
      </c>
      <c r="B29" s="383" t="s">
        <v>3347</v>
      </c>
      <c r="C29" s="379"/>
      <c r="D29" s="4"/>
      <c r="E29" s="4"/>
      <c r="F29" s="4"/>
      <c r="G29" s="4"/>
      <c r="H29" s="4"/>
      <c r="I29" s="4"/>
      <c r="J29" s="4"/>
      <c r="K29" s="4"/>
      <c r="L29" s="4"/>
      <c r="M29" s="4"/>
      <c r="N29" s="4"/>
      <c r="O29" s="4"/>
      <c r="P29" s="4"/>
      <c r="Q29" s="4"/>
    </row>
    <row r="30" spans="1:17" ht="45" hidden="1" customHeight="1" x14ac:dyDescent="0.2">
      <c r="A30" s="43" t="s">
        <v>3348</v>
      </c>
      <c r="B30" s="383" t="s">
        <v>3349</v>
      </c>
      <c r="C30" s="379"/>
      <c r="D30" s="4"/>
      <c r="E30" s="4"/>
      <c r="F30" s="4"/>
      <c r="G30" s="4"/>
      <c r="H30" s="4"/>
      <c r="I30" s="4"/>
      <c r="J30" s="4"/>
      <c r="K30" s="4"/>
      <c r="L30" s="4"/>
      <c r="M30" s="4"/>
      <c r="N30" s="4"/>
      <c r="O30" s="4"/>
      <c r="P30" s="4"/>
      <c r="Q30" s="4"/>
    </row>
    <row r="31" spans="1:17" ht="45" hidden="1" customHeight="1" x14ac:dyDescent="0.2">
      <c r="A31" s="43" t="s">
        <v>3350</v>
      </c>
      <c r="B31" s="383" t="s">
        <v>3351</v>
      </c>
      <c r="C31" s="379"/>
      <c r="D31" s="4"/>
      <c r="E31" s="4"/>
      <c r="F31" s="4"/>
      <c r="G31" s="4"/>
      <c r="H31" s="4"/>
      <c r="I31" s="4"/>
      <c r="J31" s="4"/>
      <c r="K31" s="4"/>
      <c r="L31" s="4"/>
      <c r="M31" s="4"/>
      <c r="N31" s="4"/>
      <c r="O31" s="4"/>
      <c r="P31" s="4"/>
      <c r="Q31" s="4"/>
    </row>
    <row r="32" spans="1:17" ht="45" hidden="1" customHeight="1" x14ac:dyDescent="0.2">
      <c r="A32" s="43" t="s">
        <v>3352</v>
      </c>
      <c r="B32" s="383" t="s">
        <v>3353</v>
      </c>
      <c r="C32" s="379"/>
      <c r="D32" s="4"/>
      <c r="E32" s="4"/>
      <c r="F32" s="4"/>
      <c r="G32" s="4"/>
      <c r="H32" s="4"/>
      <c r="I32" s="4"/>
      <c r="J32" s="4"/>
      <c r="K32" s="4"/>
      <c r="L32" s="4"/>
      <c r="M32" s="4"/>
      <c r="N32" s="4"/>
      <c r="O32" s="4"/>
      <c r="P32" s="4"/>
      <c r="Q32" s="4"/>
    </row>
    <row r="33" spans="1:17" ht="72" hidden="1" customHeight="1" x14ac:dyDescent="0.2">
      <c r="A33" s="43" t="s">
        <v>3354</v>
      </c>
      <c r="B33" s="383" t="s">
        <v>3355</v>
      </c>
      <c r="C33" s="379"/>
      <c r="D33" s="4"/>
      <c r="E33" s="4"/>
      <c r="F33" s="4"/>
      <c r="G33" s="4"/>
      <c r="H33" s="4"/>
      <c r="I33" s="4"/>
      <c r="J33" s="4"/>
      <c r="K33" s="4"/>
      <c r="L33" s="4"/>
      <c r="M33" s="4"/>
      <c r="N33" s="4"/>
      <c r="O33" s="4"/>
      <c r="P33" s="4"/>
      <c r="Q33" s="4"/>
    </row>
    <row r="34" spans="1:17" ht="79.5" hidden="1" customHeight="1" x14ac:dyDescent="0.2">
      <c r="A34" s="43" t="s">
        <v>3356</v>
      </c>
      <c r="B34" s="383" t="s">
        <v>3357</v>
      </c>
      <c r="C34" s="379"/>
      <c r="D34" s="4"/>
      <c r="E34" s="4"/>
      <c r="F34" s="4"/>
      <c r="G34" s="4"/>
      <c r="H34" s="4"/>
      <c r="I34" s="4"/>
      <c r="J34" s="4"/>
      <c r="K34" s="4"/>
      <c r="L34" s="4"/>
      <c r="M34" s="4"/>
      <c r="N34" s="4"/>
      <c r="O34" s="4"/>
      <c r="P34" s="4"/>
      <c r="Q34" s="4"/>
    </row>
    <row r="35" spans="1:17" ht="70.5" hidden="1" customHeight="1" x14ac:dyDescent="0.2">
      <c r="A35" s="43" t="s">
        <v>3358</v>
      </c>
      <c r="B35" s="383" t="s">
        <v>3359</v>
      </c>
      <c r="C35" s="379"/>
      <c r="D35" s="4"/>
      <c r="E35" s="4"/>
      <c r="F35" s="4"/>
      <c r="G35" s="4"/>
      <c r="H35" s="4"/>
      <c r="I35" s="4"/>
      <c r="J35" s="4"/>
      <c r="K35" s="4"/>
      <c r="L35" s="4"/>
      <c r="M35" s="4"/>
      <c r="N35" s="4"/>
      <c r="O35" s="4"/>
      <c r="P35" s="4"/>
      <c r="Q35" s="4"/>
    </row>
    <row r="36" spans="1:17" ht="45.75" hidden="1" customHeight="1" x14ac:dyDescent="0.2">
      <c r="A36" s="43" t="s">
        <v>3360</v>
      </c>
      <c r="B36" s="383" t="s">
        <v>3361</v>
      </c>
      <c r="C36" s="379"/>
      <c r="D36" s="4"/>
      <c r="E36" s="4"/>
      <c r="F36" s="4"/>
      <c r="G36" s="4"/>
      <c r="H36" s="4"/>
      <c r="I36" s="4"/>
      <c r="J36" s="4"/>
      <c r="K36" s="4"/>
      <c r="L36" s="4"/>
      <c r="M36" s="4"/>
      <c r="N36" s="4"/>
      <c r="O36" s="4"/>
      <c r="P36" s="4"/>
      <c r="Q36" s="4"/>
    </row>
    <row r="37" spans="1:17" ht="54.75" hidden="1" customHeight="1" x14ac:dyDescent="0.2">
      <c r="A37" s="43" t="s">
        <v>3362</v>
      </c>
      <c r="B37" s="383" t="s">
        <v>3363</v>
      </c>
      <c r="C37" s="379"/>
      <c r="D37" s="4"/>
      <c r="E37" s="4"/>
      <c r="F37" s="4"/>
      <c r="G37" s="4"/>
      <c r="H37" s="4"/>
      <c r="I37" s="4"/>
      <c r="J37" s="4"/>
      <c r="K37" s="4"/>
      <c r="L37" s="4"/>
      <c r="M37" s="4"/>
      <c r="N37" s="4"/>
      <c r="O37" s="4"/>
      <c r="P37" s="4"/>
      <c r="Q37" s="4"/>
    </row>
    <row r="38" spans="1:17" ht="37.5" hidden="1" customHeight="1" x14ac:dyDescent="0.2">
      <c r="A38" s="43" t="s">
        <v>3364</v>
      </c>
      <c r="B38" s="383" t="s">
        <v>3365</v>
      </c>
      <c r="C38" s="379"/>
      <c r="D38" s="4"/>
      <c r="E38" s="4"/>
      <c r="F38" s="4"/>
      <c r="G38" s="4"/>
      <c r="H38" s="4"/>
      <c r="I38" s="4"/>
      <c r="J38" s="4"/>
      <c r="K38" s="4"/>
      <c r="L38" s="4"/>
      <c r="M38" s="4"/>
      <c r="N38" s="4"/>
      <c r="O38" s="4"/>
      <c r="P38" s="4"/>
      <c r="Q38" s="4"/>
    </row>
    <row r="39" spans="1:17" ht="61.5" hidden="1" customHeight="1" x14ac:dyDescent="0.2">
      <c r="A39" s="43" t="s">
        <v>3366</v>
      </c>
      <c r="B39" s="383" t="s">
        <v>3367</v>
      </c>
      <c r="C39" s="379"/>
      <c r="D39" s="4"/>
      <c r="E39" s="4"/>
      <c r="F39" s="4"/>
      <c r="G39" s="4"/>
      <c r="H39" s="4"/>
      <c r="I39" s="4"/>
      <c r="J39" s="4"/>
      <c r="K39" s="4"/>
      <c r="L39" s="4"/>
      <c r="M39" s="4"/>
      <c r="N39" s="4"/>
      <c r="O39" s="4"/>
      <c r="P39" s="4"/>
      <c r="Q39" s="4"/>
    </row>
    <row r="40" spans="1:17" ht="53.25" hidden="1" customHeight="1" x14ac:dyDescent="0.2">
      <c r="A40" s="43" t="s">
        <v>3368</v>
      </c>
      <c r="B40" s="383" t="s">
        <v>3369</v>
      </c>
      <c r="C40" s="379"/>
      <c r="D40" s="4"/>
      <c r="E40" s="4"/>
      <c r="F40" s="4"/>
      <c r="G40" s="4"/>
      <c r="H40" s="4"/>
      <c r="I40" s="4"/>
      <c r="J40" s="4"/>
      <c r="K40" s="4"/>
      <c r="L40" s="4"/>
      <c r="M40" s="4"/>
      <c r="N40" s="4"/>
      <c r="O40" s="4"/>
      <c r="P40" s="4"/>
      <c r="Q40" s="4"/>
    </row>
    <row r="41" spans="1:17" ht="73.5" hidden="1" customHeight="1" x14ac:dyDescent="0.2">
      <c r="A41" s="43" t="s">
        <v>3370</v>
      </c>
      <c r="B41" s="383" t="s">
        <v>3371</v>
      </c>
      <c r="C41" s="379"/>
      <c r="D41" s="4"/>
      <c r="E41" s="4"/>
      <c r="F41" s="4"/>
      <c r="G41" s="4"/>
      <c r="H41" s="4"/>
      <c r="I41" s="4"/>
      <c r="J41" s="4"/>
      <c r="K41" s="4"/>
      <c r="L41" s="4"/>
      <c r="M41" s="4"/>
      <c r="N41" s="4"/>
      <c r="O41" s="4"/>
      <c r="P41" s="4"/>
      <c r="Q41" s="4"/>
    </row>
    <row r="42" spans="1:17" ht="57.75" hidden="1" customHeight="1" x14ac:dyDescent="0.2">
      <c r="A42" s="43" t="s">
        <v>3372</v>
      </c>
      <c r="B42" s="383" t="s">
        <v>3373</v>
      </c>
      <c r="C42" s="379"/>
      <c r="D42" s="4"/>
      <c r="E42" s="4"/>
      <c r="F42" s="4"/>
      <c r="G42" s="4"/>
      <c r="H42" s="4"/>
      <c r="I42" s="4"/>
      <c r="J42" s="4"/>
      <c r="K42" s="4"/>
      <c r="L42" s="4"/>
      <c r="M42" s="4"/>
      <c r="N42" s="4"/>
      <c r="O42" s="4"/>
      <c r="P42" s="4"/>
      <c r="Q42" s="4"/>
    </row>
    <row r="43" spans="1:17" ht="84" hidden="1" customHeight="1" x14ac:dyDescent="0.2">
      <c r="A43" s="43" t="s">
        <v>3374</v>
      </c>
      <c r="B43" s="383" t="s">
        <v>3375</v>
      </c>
      <c r="C43" s="379"/>
      <c r="D43" s="4"/>
      <c r="E43" s="4"/>
      <c r="F43" s="4"/>
      <c r="G43" s="4"/>
      <c r="H43" s="4"/>
      <c r="I43" s="4"/>
      <c r="J43" s="4"/>
      <c r="K43" s="4"/>
      <c r="L43" s="4"/>
      <c r="M43" s="4"/>
      <c r="N43" s="4"/>
      <c r="O43" s="4"/>
      <c r="P43" s="4"/>
      <c r="Q43" s="4"/>
    </row>
    <row r="44" spans="1:17" ht="48" hidden="1" customHeight="1" x14ac:dyDescent="0.2">
      <c r="A44" s="43" t="s">
        <v>3376</v>
      </c>
      <c r="B44" s="383" t="s">
        <v>3377</v>
      </c>
      <c r="C44" s="379"/>
      <c r="D44" s="4"/>
      <c r="E44" s="4"/>
      <c r="F44" s="4"/>
      <c r="G44" s="4"/>
      <c r="H44" s="4"/>
      <c r="I44" s="4"/>
      <c r="J44" s="4"/>
      <c r="K44" s="4"/>
      <c r="L44" s="4"/>
      <c r="M44" s="4"/>
      <c r="N44" s="4"/>
      <c r="O44" s="4"/>
      <c r="P44" s="4"/>
      <c r="Q44" s="4"/>
    </row>
    <row r="45" spans="1:17" ht="57" hidden="1" customHeight="1" x14ac:dyDescent="0.2">
      <c r="A45" s="43" t="s">
        <v>3378</v>
      </c>
      <c r="B45" s="383" t="s">
        <v>3379</v>
      </c>
      <c r="C45" s="379"/>
      <c r="D45" s="4"/>
      <c r="E45" s="4"/>
      <c r="F45" s="4"/>
      <c r="G45" s="4"/>
      <c r="H45" s="4"/>
      <c r="I45" s="4"/>
      <c r="J45" s="4"/>
      <c r="K45" s="4"/>
      <c r="L45" s="4"/>
      <c r="M45" s="4"/>
      <c r="N45" s="4"/>
      <c r="O45" s="4"/>
      <c r="P45" s="4"/>
      <c r="Q45" s="4"/>
    </row>
    <row r="46" spans="1:17" ht="73.5" hidden="1" customHeight="1" x14ac:dyDescent="0.2">
      <c r="A46" s="43" t="s">
        <v>3380</v>
      </c>
      <c r="B46" s="384" t="s">
        <v>3381</v>
      </c>
      <c r="C46" s="379"/>
      <c r="D46" s="41"/>
      <c r="E46" s="4"/>
      <c r="F46" s="4"/>
      <c r="G46" s="4"/>
      <c r="H46" s="4"/>
      <c r="I46" s="4"/>
      <c r="J46" s="4"/>
      <c r="K46" s="4"/>
      <c r="L46" s="4"/>
      <c r="M46" s="4"/>
      <c r="N46" s="4"/>
      <c r="O46" s="4"/>
      <c r="P46" s="4"/>
      <c r="Q46" s="4"/>
    </row>
    <row r="47" spans="1:17" ht="66" hidden="1" customHeight="1" x14ac:dyDescent="0.2">
      <c r="A47" s="48" t="s">
        <v>3382</v>
      </c>
      <c r="B47" s="385" t="s">
        <v>3383</v>
      </c>
      <c r="C47" s="385"/>
      <c r="D47" s="4"/>
      <c r="E47" s="4"/>
      <c r="F47" s="4"/>
      <c r="G47" s="4"/>
      <c r="H47" s="4"/>
      <c r="I47" s="4"/>
      <c r="J47" s="4"/>
      <c r="K47" s="4"/>
      <c r="L47" s="4"/>
      <c r="M47" s="4"/>
      <c r="N47" s="4"/>
      <c r="O47" s="4"/>
      <c r="P47" s="4"/>
      <c r="Q47" s="4"/>
    </row>
    <row r="48" spans="1:17" ht="123.75" customHeight="1" x14ac:dyDescent="0.2">
      <c r="A48" s="271" t="s">
        <v>3384</v>
      </c>
      <c r="B48" s="382" t="s">
        <v>3385</v>
      </c>
      <c r="C48" s="381"/>
      <c r="D48" s="4"/>
      <c r="E48" s="4"/>
      <c r="F48" s="4"/>
      <c r="G48" s="4"/>
      <c r="H48" s="4"/>
      <c r="I48" s="4"/>
      <c r="J48" s="4"/>
      <c r="K48" s="4"/>
      <c r="L48" s="4"/>
      <c r="M48" s="4"/>
      <c r="N48" s="4"/>
      <c r="O48" s="4"/>
      <c r="P48" s="4"/>
      <c r="Q48" s="4"/>
    </row>
    <row r="49" spans="1:17" ht="34.5" customHeight="1" x14ac:dyDescent="0.2">
      <c r="A49" s="271" t="s">
        <v>3386</v>
      </c>
      <c r="B49" s="380" t="s">
        <v>3387</v>
      </c>
      <c r="C49" s="381"/>
      <c r="D49" s="4"/>
      <c r="E49" s="4"/>
      <c r="F49" s="4"/>
      <c r="G49" s="4"/>
      <c r="H49" s="4"/>
      <c r="I49" s="4"/>
      <c r="J49" s="4"/>
      <c r="K49" s="4"/>
      <c r="L49" s="4"/>
      <c r="M49" s="4"/>
      <c r="N49" s="4"/>
      <c r="O49" s="4"/>
      <c r="P49" s="4"/>
      <c r="Q49" s="4"/>
    </row>
    <row r="50" spans="1:17" ht="34.5" customHeight="1" x14ac:dyDescent="0.2">
      <c r="A50" s="271" t="s">
        <v>3388</v>
      </c>
      <c r="B50" s="380" t="s">
        <v>3389</v>
      </c>
      <c r="C50" s="381"/>
      <c r="D50" s="4"/>
      <c r="E50" s="4"/>
      <c r="F50" s="4"/>
      <c r="G50" s="4"/>
      <c r="H50" s="4"/>
      <c r="I50" s="4"/>
      <c r="J50" s="4"/>
      <c r="K50" s="4"/>
      <c r="L50" s="4"/>
      <c r="M50" s="4"/>
      <c r="N50" s="4"/>
      <c r="O50" s="4"/>
      <c r="P50" s="4"/>
      <c r="Q50" s="4"/>
    </row>
    <row r="51" spans="1:17" ht="31.5" customHeight="1" x14ac:dyDescent="0.2">
      <c r="A51" s="313"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Računalo1</cp:lastModifiedBy>
  <cp:lastPrinted>2023-01-30T10:40:43Z</cp:lastPrinted>
  <dcterms:created xsi:type="dcterms:W3CDTF">2022-04-01T05:14:30Z</dcterms:created>
  <dcterms:modified xsi:type="dcterms:W3CDTF">2023-01-30T10:43:03Z</dcterms:modified>
</cp:coreProperties>
</file>